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3" sheetId="1" r:id="rId1"/>
  </sheets>
  <definedNames>
    <definedName name="_xlnm.Print_Area" localSheetId="0">'Лист3'!$A$1:$I$87</definedName>
  </definedNames>
  <calcPr fullCalcOnLoad="1"/>
</workbook>
</file>

<file path=xl/sharedStrings.xml><?xml version="1.0" encoding="utf-8"?>
<sst xmlns="http://schemas.openxmlformats.org/spreadsheetml/2006/main" count="162" uniqueCount="151">
  <si>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</si>
  <si>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</si>
  <si>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</si>
  <si>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</si>
  <si>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</si>
  <si>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</si>
  <si>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</si>
  <si>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</si>
  <si>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</si>
  <si>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 плата    и поступления  от продажи  права на заключение  договоров  аренды   за земли до разграничения  государствеенной собственности на землю ( за исключением земель, предназначенных  для  целей  жилищного строительства)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</si>
  <si>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</si>
  <si>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936 1 11 05035 10  0000 120</t>
  </si>
  <si>
    <t xml:space="preserve">                Ленинское городское поселение Шабалинского района Кировской области за 1 квартал 2011 года</t>
  </si>
  <si>
    <t>по налоговым и неналоговым доходам, по безвозмездным поступлениям</t>
  </si>
  <si>
    <t xml:space="preserve">                                                        по подстатьям классификации доходов бюджетов</t>
  </si>
  <si>
    <t>Наименование дохода</t>
  </si>
  <si>
    <t>Прогнозируемый объем доходов (тыс. руб.)</t>
  </si>
  <si>
    <t>Кассовое исполнение (тыс. руб.)</t>
  </si>
  <si>
    <t>Процент исполнения (%)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</si>
  <si>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</si>
  <si>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когла выгодоприобретателями по договорам страхования выступают получатели средств бюджетов поселений</t>
  </si>
  <si>
    <t>000 116 23000 00 0000 140</t>
  </si>
  <si>
    <t>984 116 23050 10 0000 140</t>
  </si>
  <si>
    <t>ПРОЧИЕ БЕЗВОЗМЕЗДНЫЕ ПОСТУПЛЕНИЯ</t>
  </si>
  <si>
    <t>Прочие безвозмездные поступления в бюджеты поселений</t>
  </si>
  <si>
    <t>000 2 07 00000 00 0000 180</t>
  </si>
  <si>
    <t>984 2 07 05000 10 0000 180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</si>
  <si>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</si>
  <si>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</si>
  <si>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000 1 06 01000 00 0000 000 </t>
  </si>
  <si>
    <t>984 1 06 01030 10 0000 110</t>
  </si>
  <si>
    <t xml:space="preserve">Доходы бюдджета муниципального образования </t>
  </si>
  <si>
    <t xml:space="preserve"> Приложение №1 к отчету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</si>
  <si>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</si>
  <si>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000 1 11 09000 00 0000 120</t>
  </si>
  <si>
    <t xml:space="preserve">Доходы от оказания платных услуг и компенсации затрат </t>
  </si>
  <si>
    <t>Прочие доходы от оказания платных услуг и компенсации затрат бюджетов поселений</t>
  </si>
  <si>
    <t>000 1 14 00000 00 0000 000</t>
  </si>
  <si>
    <t>Доходы от продажи земельных участков, находящегося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</si>
  <si>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 государственная собственностьна которые не разграничена</t>
  </si>
  <si>
    <t>936 1 14 06014 10 0000 430</t>
  </si>
  <si>
    <t>9841 1 13 03050 10 0000 130</t>
  </si>
  <si>
    <t>984 1 11 09045 10 0000 120</t>
  </si>
  <si>
    <t>182 1 06 06010 00 0000 110</t>
  </si>
  <si>
    <t>182 1 06 06020 00 0000 110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</si>
  <si>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</si>
  <si>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000 109 04000 00 0000 110</t>
  </si>
  <si>
    <t>182 109 04050 10 0000 110</t>
  </si>
  <si>
    <t xml:space="preserve">984 2 02 02089 10 0002 151 </t>
  </si>
  <si>
    <t>Субсидии бюджетам поселений 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</si>
  <si>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 на обеспечение мероприятий по переселению граждан из аварийного жилищного фонда за счет средств бюджетов</t>
  </si>
  <si>
    <t>000 2 02 01003 00 0000 151</t>
  </si>
  <si>
    <t>984 2 02 01003 10 0000 151</t>
  </si>
  <si>
    <t>Дотации бюджетам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</si>
  <si>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</si>
  <si>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и муниципальных образований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</si>
  <si>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 в том числе казенных)</t>
  </si>
  <si>
    <t>Прочие доходы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</si>
  <si>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</si>
  <si>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</si>
  <si>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</si>
  <si>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</si>
  <si>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</si>
  <si>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</si>
  <si>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984 2 02 03024 10 0000 151</t>
  </si>
  <si>
    <t>984 2 02 02089 10 0002 151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</si>
  <si>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</si>
  <si>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</si>
  <si>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</si>
  <si>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182 1 01 02020 01 0000 110</t>
  </si>
  <si>
    <t>000 1 06 06010 00 0000 110</t>
  </si>
  <si>
    <t>000 1 06 06020 00 0000 110</t>
  </si>
  <si>
    <t>936 1 11 05010 10 0000 120</t>
  </si>
  <si>
    <t>000 1 11 09040 00 0000 120</t>
  </si>
  <si>
    <t>000 2 02 03024 00 0000 151</t>
  </si>
  <si>
    <t>Прочие  субсидии бюджетам поселений</t>
  </si>
  <si>
    <t xml:space="preserve">000 2 02 02999 00 0000 151 </t>
  </si>
  <si>
    <t xml:space="preserve">984 2 02 02999 10 0000 151 </t>
  </si>
  <si>
    <t>Прочие  субсидии</t>
  </si>
  <si>
    <t>Доходы от продажи нематериальных и материальных активов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</si>
  <si>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</si>
  <si>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</si>
  <si>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</si>
  <si>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984 1 14 02033 10 0000 410</t>
  </si>
  <si>
    <t>000 116 00000 00 0000 000</t>
  </si>
  <si>
    <t>Штрафы,санкции,возмещение ущерба</t>
  </si>
  <si>
    <t>000 116 90000 00 0000 140</t>
  </si>
  <si>
    <t>Прочие поступления от денежных взысканий (штрафов) и иных сумм в возмещение ущерба</t>
  </si>
  <si>
    <t>984 116 90050 10 0000 140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</si>
  <si>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</si>
  <si>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Доходы от эксплуатации и использования имущества автомобильных дорог, находящихся  в собственности поселений</t>
  </si>
  <si>
    <t xml:space="preserve">Прочие доходы от оказания платных услуг получателями средств бюджетов поселений и компенсации затрат бюджетов поселений
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</si>
  <si>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</si>
  <si>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</si>
  <si>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</si>
  <si>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>182 109 04050 00 0000 110</t>
  </si>
  <si>
    <t xml:space="preserve">Земельный налог (по обязательствам возникшим до 1 января 2006 года)
</t>
  </si>
  <si>
    <t xml:space="preserve">Земельный налог  (по  обязательствам, возникшим до 1января 2006 года),мобилизуемый на территориях поселений
</t>
  </si>
  <si>
    <t>Налог  на  доходы  физических лиц с доходов, полученных физическими лицами, не вляющимися налоговыми резидентами Российской Федерации</t>
  </si>
  <si>
    <t>182   1 01 02030 01 0000 110</t>
  </si>
  <si>
    <t>Налог  на  доходы  физических лиц с доходов, полученных физическими лицами, являющимися налоговыми резидентами  Российской Федерации в виде дивидендов от долевого  участия в деятельности организаций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</si>
  <si>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</si>
  <si>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</si>
  <si>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</si>
  <si>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</si>
  <si>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 xml:space="preserve">Субсидии     бюджетам     муниципальных образований на обеспечение  мероприятий по капитальному  ремонту многоквартирных домов и переселению граждан из аварийного жилищного фонда за счет средств, поступивших   от  государственной корпорации Фонд содействия реформированию жилищно-коммунального хозяйства
</t>
  </si>
  <si>
    <t xml:space="preserve">000 2 02 02088 00 0000 151  </t>
  </si>
  <si>
    <t xml:space="preserve">000 2 02 02089 00 0000 151  </t>
  </si>
  <si>
    <t>Субсидии бюджетам муниципальных образований на обеспечение  мероприятий по капитальному ремонту  многоквартирных  домов  и   переселению  граждан из аварийного  жилищного фонда за счет средств бюджетов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</si>
  <si>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</si>
  <si>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</si>
  <si>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</si>
  <si>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</si>
  <si>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</si>
  <si>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</si>
  <si>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</si>
  <si>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</si>
  <si>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</si>
  <si>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</si>
  <si>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</si>
  <si>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</si>
  <si>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</si>
  <si>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</si>
  <si>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</si>
  <si>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</si>
  <si>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</si>
  <si>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</si>
  <si>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</si>
  <si>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</si>
  <si>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</si>
  <si>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</si>
  <si>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182 1 05 03000 01 0000 110</t>
  </si>
  <si>
    <t>182 1 01 02022 01 0000 110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</si>
  <si>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</si>
  <si>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000 1 06 00000 00 0000 000</t>
  </si>
  <si>
    <t>НАЛОГИ  НА  ИМУЩЕСТВО</t>
  </si>
  <si>
    <t>0001 11 05000 00 0000 120</t>
  </si>
  <si>
    <t>000 1 11 05010 00 0000 120</t>
  </si>
  <si>
    <t>000 1 11 05030 00  0000 120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</si>
  <si>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</si>
  <si>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</si>
  <si>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</si>
  <si>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</si>
  <si>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</si>
  <si>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</si>
  <si>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</si>
  <si>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</si>
  <si>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000 1 13 03000 00 0000 130</t>
  </si>
  <si>
    <t>000 1 14 06010 00 0000 430</t>
  </si>
  <si>
    <t>000 1 14 06000 00 0000 430</t>
  </si>
  <si>
    <t>936 1 11 05010 00 0000 120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</si>
</sst>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2"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7" fillId="24" borderId="11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168" fontId="8" fillId="24" borderId="10" xfId="0" applyNumberFormat="1" applyFont="1" applyFill="1" applyBorder="1" applyAlignment="1">
      <alignment vertical="top"/>
    </xf>
    <xf numFmtId="168" fontId="7" fillId="24" borderId="10" xfId="0" applyNumberFormat="1" applyFont="1" applyFill="1" applyBorder="1" applyAlignment="1">
      <alignment vertical="top"/>
    </xf>
    <xf numFmtId="0" fontId="7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24" borderId="10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/>
    </xf>
    <xf numFmtId="3" fontId="7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left" vertical="top"/>
    </xf>
    <xf numFmtId="2" fontId="8" fillId="24" borderId="10" xfId="0" applyNumberFormat="1" applyFont="1" applyFill="1" applyBorder="1" applyAlignment="1">
      <alignment vertical="top"/>
    </xf>
    <xf numFmtId="0" fontId="8" fillId="2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2" fontId="8" fillId="0" borderId="10" xfId="0" applyNumberFormat="1" applyFont="1" applyFill="1" applyBorder="1" applyAlignment="1">
      <alignment vertical="top"/>
    </xf>
    <xf numFmtId="2" fontId="7" fillId="24" borderId="10" xfId="0" applyNumberFormat="1" applyFont="1" applyFill="1" applyBorder="1" applyAlignment="1">
      <alignment vertical="top"/>
    </xf>
    <xf numFmtId="2" fontId="4" fillId="24" borderId="0" xfId="0" applyNumberFormat="1" applyFont="1" applyFill="1" applyAlignment="1">
      <alignment/>
    </xf>
    <xf numFmtId="0" fontId="11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3" fontId="8" fillId="24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8" fillId="24" borderId="10" xfId="0" applyNumberFormat="1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2" fontId="7" fillId="24" borderId="10" xfId="0" applyNumberFormat="1" applyFont="1" applyFill="1" applyBorder="1" applyAlignment="1">
      <alignment vertical="top"/>
    </xf>
    <xf numFmtId="2" fontId="14" fillId="2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2" fontId="7" fillId="0" borderId="10" xfId="0" applyNumberFormat="1" applyFont="1" applyFill="1" applyBorder="1" applyAlignment="1">
      <alignment vertical="top"/>
    </xf>
    <xf numFmtId="0" fontId="8" fillId="24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2" fontId="8" fillId="0" borderId="10" xfId="0" applyNumberFormat="1" applyFont="1" applyFill="1" applyBorder="1" applyAlignment="1">
      <alignment vertical="top"/>
    </xf>
    <xf numFmtId="0" fontId="0" fillId="24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14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2" fontId="7" fillId="24" borderId="14" xfId="0" applyNumberFormat="1" applyFont="1" applyFill="1" applyBorder="1" applyAlignment="1">
      <alignment horizontal="center" vertical="top" wrapText="1"/>
    </xf>
    <xf numFmtId="2" fontId="7" fillId="24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75" zoomScaleNormal="75" zoomScalePageLayoutView="0" workbookViewId="0" topLeftCell="A1">
      <selection activeCell="A4" sqref="A4:G4"/>
    </sheetView>
  </sheetViews>
  <sheetFormatPr defaultColWidth="9.00390625" defaultRowHeight="12.75"/>
  <cols>
    <col min="1" max="1" width="50.00390625" style="2" customWidth="1"/>
    <col min="2" max="2" width="29.625" style="2" customWidth="1"/>
    <col min="3" max="3" width="15.375" style="32" customWidth="1"/>
    <col min="4" max="4" width="0.2421875" style="2" hidden="1" customWidth="1"/>
    <col min="5" max="5" width="11.875" style="2" hidden="1" customWidth="1"/>
    <col min="6" max="6" width="13.00390625" style="2" hidden="1" customWidth="1"/>
    <col min="7" max="7" width="16.75390625" style="2" customWidth="1"/>
    <col min="8" max="8" width="15.375" style="2" customWidth="1"/>
    <col min="9" max="16384" width="9.125" style="2" customWidth="1"/>
  </cols>
  <sheetData>
    <row r="1" s="8" customFormat="1" ht="15.75">
      <c r="G1" s="8" t="s">
        <v>32</v>
      </c>
    </row>
    <row r="2" s="8" customFormat="1" ht="15.75"/>
    <row r="3" spans="1:7" ht="18" customHeight="1">
      <c r="A3" s="53" t="s">
        <v>31</v>
      </c>
      <c r="B3" s="53"/>
      <c r="C3" s="53"/>
      <c r="D3" s="53"/>
      <c r="E3" s="53"/>
      <c r="F3" s="53"/>
      <c r="G3" s="53"/>
    </row>
    <row r="4" spans="1:7" s="10" customFormat="1" ht="14.25" customHeight="1">
      <c r="A4" s="52" t="s">
        <v>12</v>
      </c>
      <c r="B4" s="52"/>
      <c r="C4" s="52"/>
      <c r="D4" s="52"/>
      <c r="E4" s="52"/>
      <c r="F4" s="52"/>
      <c r="G4" s="52"/>
    </row>
    <row r="5" spans="1:7" s="10" customFormat="1" ht="14.25" customHeight="1">
      <c r="A5" s="52" t="s">
        <v>13</v>
      </c>
      <c r="B5" s="52"/>
      <c r="C5" s="52"/>
      <c r="D5" s="52"/>
      <c r="E5" s="52"/>
      <c r="F5" s="52"/>
      <c r="G5" s="52"/>
    </row>
    <row r="6" spans="1:7" ht="15.75">
      <c r="A6" s="54" t="s">
        <v>14</v>
      </c>
      <c r="B6" s="54"/>
      <c r="C6" s="54"/>
      <c r="D6" s="54"/>
      <c r="E6" s="54"/>
      <c r="F6" s="54"/>
      <c r="G6" s="54"/>
    </row>
    <row r="7" spans="1:4" ht="15.75">
      <c r="A7" s="9"/>
      <c r="B7" s="9"/>
      <c r="C7" s="42"/>
      <c r="D7" s="3"/>
    </row>
    <row r="8" spans="1:8" ht="47.25" customHeight="1">
      <c r="A8" s="55" t="s">
        <v>15</v>
      </c>
      <c r="B8" s="55" t="s">
        <v>113</v>
      </c>
      <c r="C8" s="57" t="s">
        <v>16</v>
      </c>
      <c r="D8" s="4" t="s">
        <v>120</v>
      </c>
      <c r="E8" s="5" t="s">
        <v>118</v>
      </c>
      <c r="F8" s="5" t="s">
        <v>119</v>
      </c>
      <c r="G8" s="57" t="s">
        <v>17</v>
      </c>
      <c r="H8" s="57" t="s">
        <v>18</v>
      </c>
    </row>
    <row r="9" spans="1:8" ht="47.25" customHeight="1">
      <c r="A9" s="56"/>
      <c r="B9" s="56"/>
      <c r="C9" s="58"/>
      <c r="D9" s="4"/>
      <c r="E9" s="5"/>
      <c r="F9" s="5"/>
      <c r="G9" s="58"/>
      <c r="H9" s="58"/>
    </row>
    <row r="10" spans="1:8" s="23" customFormat="1" ht="19.5" customHeight="1">
      <c r="A10" s="12" t="s">
        <v>103</v>
      </c>
      <c r="B10" s="16" t="s">
        <v>121</v>
      </c>
      <c r="C10" s="30">
        <f>C11+C19+C21+C33+C37+C51+C54+C61</f>
        <v>6391.299999999999</v>
      </c>
      <c r="D10" s="13" t="e">
        <f>D11+D19+D21+D37+D51+#REF!+D54</f>
        <v>#REF!</v>
      </c>
      <c r="E10" s="13" t="e">
        <f>E11+E19+E21+E37+E51+#REF!+E54</f>
        <v>#REF!</v>
      </c>
      <c r="F10" s="13" t="e">
        <f>F11+F19+F21+F37+F51+#REF!+F54</f>
        <v>#REF!</v>
      </c>
      <c r="G10" s="30">
        <f>G11+G19+G21+G33+G37+G51+G54+G61</f>
        <v>1291.8600000000001</v>
      </c>
      <c r="H10" s="49">
        <f>SUM(G10/C10*100)</f>
        <v>20.21278926040086</v>
      </c>
    </row>
    <row r="11" spans="1:8" ht="24.75" customHeight="1">
      <c r="A11" s="12" t="s">
        <v>122</v>
      </c>
      <c r="B11" s="16" t="s">
        <v>124</v>
      </c>
      <c r="C11" s="27">
        <f>C12</f>
        <v>3919.2</v>
      </c>
      <c r="D11" s="13" t="e">
        <f>D12</f>
        <v>#REF!</v>
      </c>
      <c r="E11" s="13" t="e">
        <f>E12</f>
        <v>#REF!</v>
      </c>
      <c r="F11" s="13" t="e">
        <f>F12</f>
        <v>#REF!</v>
      </c>
      <c r="G11" s="27">
        <f>G12</f>
        <v>701.6999999999999</v>
      </c>
      <c r="H11" s="49">
        <f aca="true" t="shared" si="0" ref="H11:H78">SUM(G11/C11*100)</f>
        <v>17.904164115125536</v>
      </c>
    </row>
    <row r="12" spans="1:8" ht="21.75" customHeight="1">
      <c r="A12" s="12" t="s">
        <v>114</v>
      </c>
      <c r="B12" s="16" t="s">
        <v>125</v>
      </c>
      <c r="C12" s="27">
        <f>C13+C14+C18</f>
        <v>3919.2</v>
      </c>
      <c r="D12" s="13" t="e">
        <f>D15+D17+#REF!</f>
        <v>#REF!</v>
      </c>
      <c r="E12" s="13" t="e">
        <f>E15+E17+#REF!</f>
        <v>#REF!</v>
      </c>
      <c r="F12" s="13" t="e">
        <f>F15+F17+#REF!</f>
        <v>#REF!</v>
      </c>
      <c r="G12" s="30">
        <f>G13+G14+G18</f>
        <v>701.6999999999999</v>
      </c>
      <c r="H12" s="49">
        <f t="shared" si="0"/>
        <v>17.904164115125536</v>
      </c>
    </row>
    <row r="13" spans="1:8" ht="65.25" customHeight="1">
      <c r="A13" s="40" t="s">
        <v>100</v>
      </c>
      <c r="B13" s="44" t="s">
        <v>101</v>
      </c>
      <c r="C13" s="45">
        <v>19.9</v>
      </c>
      <c r="D13" s="13"/>
      <c r="E13" s="13"/>
      <c r="F13" s="13"/>
      <c r="G13" s="45">
        <v>0</v>
      </c>
      <c r="H13" s="47">
        <f t="shared" si="0"/>
        <v>0</v>
      </c>
    </row>
    <row r="14" spans="1:8" ht="69" customHeight="1">
      <c r="A14" s="15" t="s">
        <v>127</v>
      </c>
      <c r="B14" s="11" t="s">
        <v>69</v>
      </c>
      <c r="C14" s="41">
        <f>SUM(C15+C17)</f>
        <v>3896.8999999999996</v>
      </c>
      <c r="D14" s="13"/>
      <c r="E14" s="13"/>
      <c r="F14" s="13"/>
      <c r="G14" s="41">
        <f>SUM(G15+G17)</f>
        <v>701.6999999999999</v>
      </c>
      <c r="H14" s="47">
        <f t="shared" si="0"/>
        <v>18.006620647181094</v>
      </c>
    </row>
    <row r="15" spans="1:8" ht="63">
      <c r="A15" s="15" t="s">
        <v>127</v>
      </c>
      <c r="B15" s="11" t="s">
        <v>69</v>
      </c>
      <c r="C15" s="31">
        <f>C16</f>
        <v>3889.7</v>
      </c>
      <c r="D15" s="14">
        <f>D16</f>
        <v>0</v>
      </c>
      <c r="E15" s="14">
        <f>E16</f>
        <v>0</v>
      </c>
      <c r="F15" s="14">
        <f>F16</f>
        <v>0</v>
      </c>
      <c r="G15" s="31">
        <f>G16</f>
        <v>701.9</v>
      </c>
      <c r="H15" s="47">
        <f t="shared" si="0"/>
        <v>18.045093451937166</v>
      </c>
    </row>
    <row r="16" spans="1:8" ht="114.75" customHeight="1">
      <c r="A16" s="15" t="s">
        <v>128</v>
      </c>
      <c r="B16" s="11" t="s">
        <v>126</v>
      </c>
      <c r="C16" s="31">
        <v>3889.7</v>
      </c>
      <c r="D16" s="1"/>
      <c r="E16" s="6"/>
      <c r="F16" s="6"/>
      <c r="G16" s="31">
        <v>701.9</v>
      </c>
      <c r="H16" s="47">
        <f t="shared" si="0"/>
        <v>18.045093451937166</v>
      </c>
    </row>
    <row r="17" spans="1:8" ht="99.75" customHeight="1">
      <c r="A17" s="15" t="s">
        <v>133</v>
      </c>
      <c r="B17" s="11" t="s">
        <v>132</v>
      </c>
      <c r="C17" s="31">
        <v>7.2</v>
      </c>
      <c r="D17" s="1"/>
      <c r="E17" s="6"/>
      <c r="F17" s="6"/>
      <c r="G17" s="31">
        <v>-0.2</v>
      </c>
      <c r="H17" s="47">
        <f t="shared" si="0"/>
        <v>-2.777777777777778</v>
      </c>
    </row>
    <row r="18" spans="1:8" ht="58.5" customHeight="1">
      <c r="A18" s="15" t="s">
        <v>98</v>
      </c>
      <c r="B18" s="11" t="s">
        <v>99</v>
      </c>
      <c r="C18" s="31">
        <v>2.4</v>
      </c>
      <c r="D18" s="1"/>
      <c r="E18" s="6"/>
      <c r="F18" s="6"/>
      <c r="G18" s="51">
        <v>0</v>
      </c>
      <c r="H18" s="47">
        <f t="shared" si="0"/>
        <v>0</v>
      </c>
    </row>
    <row r="19" spans="1:8" s="23" customFormat="1" ht="28.5" customHeight="1">
      <c r="A19" s="28" t="s">
        <v>130</v>
      </c>
      <c r="B19" s="16" t="s">
        <v>129</v>
      </c>
      <c r="C19" s="27">
        <f>C20</f>
        <v>0.4</v>
      </c>
      <c r="D19" s="13">
        <f>D20</f>
        <v>0</v>
      </c>
      <c r="E19" s="13">
        <f>E20</f>
        <v>0</v>
      </c>
      <c r="F19" s="13">
        <f>F20</f>
        <v>0</v>
      </c>
      <c r="G19" s="30">
        <f>G20</f>
        <v>0</v>
      </c>
      <c r="H19" s="49">
        <f t="shared" si="0"/>
        <v>0</v>
      </c>
    </row>
    <row r="20" spans="1:8" ht="21.75" customHeight="1">
      <c r="A20" s="15" t="s">
        <v>116</v>
      </c>
      <c r="B20" s="11" t="s">
        <v>131</v>
      </c>
      <c r="C20" s="31">
        <v>0.4</v>
      </c>
      <c r="D20" s="1"/>
      <c r="E20" s="6"/>
      <c r="F20" s="6"/>
      <c r="G20" s="31">
        <v>0</v>
      </c>
      <c r="H20" s="47">
        <f t="shared" si="0"/>
        <v>0</v>
      </c>
    </row>
    <row r="21" spans="1:8" s="23" customFormat="1" ht="22.5" customHeight="1">
      <c r="A21" s="12" t="s">
        <v>135</v>
      </c>
      <c r="B21" s="16" t="s">
        <v>134</v>
      </c>
      <c r="C21" s="27">
        <f>C24</f>
        <v>872.6</v>
      </c>
      <c r="D21" s="13" t="e">
        <f>#REF!+D24</f>
        <v>#REF!</v>
      </c>
      <c r="E21" s="13" t="e">
        <f>#REF!+E24</f>
        <v>#REF!</v>
      </c>
      <c r="F21" s="13" t="e">
        <f>#REF!+F24</f>
        <v>#REF!</v>
      </c>
      <c r="G21" s="27">
        <f>G24+G22</f>
        <v>292.63</v>
      </c>
      <c r="H21" s="49">
        <f t="shared" si="0"/>
        <v>33.535411414164564</v>
      </c>
    </row>
    <row r="22" spans="1:8" s="23" customFormat="1" ht="22.5" customHeight="1">
      <c r="A22" s="12" t="s">
        <v>27</v>
      </c>
      <c r="B22" s="16" t="s">
        <v>29</v>
      </c>
      <c r="C22" s="27">
        <v>0</v>
      </c>
      <c r="D22" s="13"/>
      <c r="E22" s="13"/>
      <c r="F22" s="13"/>
      <c r="G22" s="27">
        <v>1.09</v>
      </c>
      <c r="H22" s="49">
        <v>0</v>
      </c>
    </row>
    <row r="23" spans="1:8" s="50" customFormat="1" ht="66.75" customHeight="1">
      <c r="A23" s="15" t="s">
        <v>28</v>
      </c>
      <c r="B23" s="11" t="s">
        <v>30</v>
      </c>
      <c r="C23" s="31">
        <v>0</v>
      </c>
      <c r="D23" s="14"/>
      <c r="E23" s="14"/>
      <c r="F23" s="14"/>
      <c r="G23" s="31">
        <v>1.09</v>
      </c>
      <c r="H23" s="47">
        <v>0</v>
      </c>
    </row>
    <row r="24" spans="1:8" ht="15.75" customHeight="1">
      <c r="A24" s="12" t="s">
        <v>1</v>
      </c>
      <c r="B24" s="16" t="s">
        <v>0</v>
      </c>
      <c r="C24" s="27">
        <f>C26+C30</f>
        <v>872.6</v>
      </c>
      <c r="D24" s="13">
        <f>D26+D30</f>
        <v>0</v>
      </c>
      <c r="E24" s="13">
        <f>E26+E30</f>
        <v>0</v>
      </c>
      <c r="F24" s="13">
        <f>F26+F30</f>
        <v>0</v>
      </c>
      <c r="G24" s="27">
        <f>G26+G30</f>
        <v>291.54</v>
      </c>
      <c r="H24" s="49">
        <f t="shared" si="0"/>
        <v>33.410497364198946</v>
      </c>
    </row>
    <row r="25" spans="1:8" ht="51" customHeight="1">
      <c r="A25" s="12" t="s">
        <v>2</v>
      </c>
      <c r="B25" s="16" t="s">
        <v>70</v>
      </c>
      <c r="C25" s="27">
        <v>223.4</v>
      </c>
      <c r="D25" s="13"/>
      <c r="E25" s="13"/>
      <c r="F25" s="13"/>
      <c r="G25" s="27">
        <v>59.82</v>
      </c>
      <c r="H25" s="49">
        <f t="shared" si="0"/>
        <v>26.777081468218444</v>
      </c>
    </row>
    <row r="26" spans="1:8" ht="51.75" customHeight="1">
      <c r="A26" s="15" t="s">
        <v>2</v>
      </c>
      <c r="B26" s="11" t="s">
        <v>43</v>
      </c>
      <c r="C26" s="31">
        <v>223.4</v>
      </c>
      <c r="D26" s="14">
        <f>D27</f>
        <v>0</v>
      </c>
      <c r="E26" s="14">
        <f>E27</f>
        <v>0</v>
      </c>
      <c r="F26" s="14">
        <f>F27</f>
        <v>0</v>
      </c>
      <c r="G26" s="31">
        <v>59.82</v>
      </c>
      <c r="H26" s="47">
        <f t="shared" si="0"/>
        <v>26.777081468218444</v>
      </c>
    </row>
    <row r="27" spans="1:8" ht="68.25" customHeight="1" hidden="1">
      <c r="A27" s="15"/>
      <c r="B27" s="11" t="s">
        <v>3</v>
      </c>
      <c r="C27" s="31"/>
      <c r="D27" s="1"/>
      <c r="E27" s="6"/>
      <c r="F27" s="6"/>
      <c r="G27" s="31"/>
      <c r="H27" s="47" t="e">
        <f t="shared" si="0"/>
        <v>#DIV/0!</v>
      </c>
    </row>
    <row r="28" spans="1:8" ht="84.75" customHeight="1">
      <c r="A28" s="15" t="s">
        <v>66</v>
      </c>
      <c r="B28" s="11" t="s">
        <v>67</v>
      </c>
      <c r="C28" s="31">
        <v>223.4</v>
      </c>
      <c r="D28" s="1"/>
      <c r="E28" s="6"/>
      <c r="F28" s="6"/>
      <c r="G28" s="31">
        <v>59.82</v>
      </c>
      <c r="H28" s="47">
        <f t="shared" si="0"/>
        <v>26.777081468218444</v>
      </c>
    </row>
    <row r="29" spans="1:8" ht="51" customHeight="1">
      <c r="A29" s="12" t="s">
        <v>4</v>
      </c>
      <c r="B29" s="16" t="s">
        <v>71</v>
      </c>
      <c r="C29" s="27">
        <v>649.2</v>
      </c>
      <c r="D29" s="33"/>
      <c r="E29" s="34"/>
      <c r="F29" s="34"/>
      <c r="G29" s="27">
        <v>231.72</v>
      </c>
      <c r="H29" s="49">
        <f t="shared" si="0"/>
        <v>35.69316081330868</v>
      </c>
    </row>
    <row r="30" spans="1:8" ht="49.5" customHeight="1">
      <c r="A30" s="15" t="s">
        <v>4</v>
      </c>
      <c r="B30" s="11" t="s">
        <v>44</v>
      </c>
      <c r="C30" s="31">
        <v>649.2</v>
      </c>
      <c r="D30" s="1"/>
      <c r="E30" s="6"/>
      <c r="F30" s="6"/>
      <c r="G30" s="31">
        <v>231.72</v>
      </c>
      <c r="H30" s="47">
        <f t="shared" si="0"/>
        <v>35.69316081330868</v>
      </c>
    </row>
    <row r="31" spans="1:8" ht="69.75" customHeight="1" hidden="1">
      <c r="A31" s="15" t="s">
        <v>6</v>
      </c>
      <c r="B31" s="11" t="s">
        <v>5</v>
      </c>
      <c r="C31" s="31"/>
      <c r="D31" s="1"/>
      <c r="E31" s="6"/>
      <c r="F31" s="6"/>
      <c r="G31" s="31"/>
      <c r="H31" s="47" t="e">
        <f t="shared" si="0"/>
        <v>#DIV/0!</v>
      </c>
    </row>
    <row r="32" spans="1:8" ht="87" customHeight="1">
      <c r="A32" s="15" t="s">
        <v>68</v>
      </c>
      <c r="B32" s="11" t="s">
        <v>5</v>
      </c>
      <c r="C32" s="31">
        <v>649.2</v>
      </c>
      <c r="D32" s="1"/>
      <c r="E32" s="6"/>
      <c r="F32" s="6"/>
      <c r="G32" s="31">
        <v>231.72</v>
      </c>
      <c r="H32" s="47">
        <f t="shared" si="0"/>
        <v>35.69316081330868</v>
      </c>
    </row>
    <row r="33" spans="1:8" s="23" customFormat="1" ht="52.5" customHeight="1">
      <c r="A33" s="12" t="s">
        <v>93</v>
      </c>
      <c r="B33" s="16" t="s">
        <v>92</v>
      </c>
      <c r="C33" s="27">
        <v>3</v>
      </c>
      <c r="D33" s="33"/>
      <c r="E33" s="34"/>
      <c r="F33" s="34"/>
      <c r="G33" s="27">
        <v>1.07</v>
      </c>
      <c r="H33" s="49">
        <f t="shared" si="0"/>
        <v>35.66666666666667</v>
      </c>
    </row>
    <row r="34" spans="1:8" s="23" customFormat="1" ht="27" customHeight="1">
      <c r="A34" s="15" t="s">
        <v>94</v>
      </c>
      <c r="B34" s="11" t="s">
        <v>46</v>
      </c>
      <c r="C34" s="31">
        <v>3</v>
      </c>
      <c r="D34" s="33"/>
      <c r="E34" s="34"/>
      <c r="F34" s="34"/>
      <c r="G34" s="31">
        <v>1.07</v>
      </c>
      <c r="H34" s="47">
        <f t="shared" si="0"/>
        <v>35.66666666666667</v>
      </c>
    </row>
    <row r="35" spans="1:8" s="23" customFormat="1" ht="42" customHeight="1">
      <c r="A35" s="15" t="s">
        <v>96</v>
      </c>
      <c r="B35" s="11" t="s">
        <v>95</v>
      </c>
      <c r="C35" s="31">
        <v>3</v>
      </c>
      <c r="D35" s="33"/>
      <c r="E35" s="34"/>
      <c r="F35" s="34"/>
      <c r="G35" s="31">
        <v>1.07</v>
      </c>
      <c r="H35" s="47">
        <f t="shared" si="0"/>
        <v>35.66666666666667</v>
      </c>
    </row>
    <row r="36" spans="1:8" s="23" customFormat="1" ht="51.75" customHeight="1">
      <c r="A36" s="15" t="s">
        <v>97</v>
      </c>
      <c r="B36" s="11" t="s">
        <v>47</v>
      </c>
      <c r="C36" s="31">
        <v>3</v>
      </c>
      <c r="D36" s="33"/>
      <c r="E36" s="34"/>
      <c r="F36" s="34"/>
      <c r="G36" s="31">
        <v>1.07</v>
      </c>
      <c r="H36" s="47">
        <f t="shared" si="0"/>
        <v>35.66666666666667</v>
      </c>
    </row>
    <row r="37" spans="1:8" ht="55.5" customHeight="1">
      <c r="A37" s="12" t="s">
        <v>117</v>
      </c>
      <c r="B37" s="16" t="s">
        <v>123</v>
      </c>
      <c r="C37" s="27">
        <f>C38+C46</f>
        <v>1353.6</v>
      </c>
      <c r="D37" s="13">
        <f>D38+D46</f>
        <v>23.5</v>
      </c>
      <c r="E37" s="13">
        <f>E38+E46</f>
        <v>23.5</v>
      </c>
      <c r="F37" s="13">
        <f>F38+F46</f>
        <v>23.5</v>
      </c>
      <c r="G37" s="27">
        <f>G38+G46</f>
        <v>189.60999999999999</v>
      </c>
      <c r="H37" s="49">
        <f t="shared" si="0"/>
        <v>14.00783096926714</v>
      </c>
    </row>
    <row r="38" spans="1:8" ht="109.5" customHeight="1">
      <c r="A38" s="17" t="s">
        <v>7</v>
      </c>
      <c r="B38" s="11" t="s">
        <v>136</v>
      </c>
      <c r="C38" s="31">
        <v>1093.1</v>
      </c>
      <c r="D38" s="14">
        <f>SUM(D42+D43)</f>
        <v>0</v>
      </c>
      <c r="E38" s="14">
        <f>SUM(E42+E43)</f>
        <v>0</v>
      </c>
      <c r="F38" s="14">
        <f>SUM(F42+F43)</f>
        <v>0</v>
      </c>
      <c r="G38" s="31">
        <v>135.51</v>
      </c>
      <c r="H38" s="47">
        <f t="shared" si="0"/>
        <v>12.39685298691794</v>
      </c>
    </row>
    <row r="39" spans="1:8" ht="90" customHeight="1" hidden="1">
      <c r="A39" s="18" t="s">
        <v>8</v>
      </c>
      <c r="B39" s="11" t="s">
        <v>137</v>
      </c>
      <c r="C39" s="31">
        <f>C40</f>
        <v>1093.1</v>
      </c>
      <c r="D39" s="1"/>
      <c r="E39" s="6"/>
      <c r="F39" s="6"/>
      <c r="G39" s="31">
        <f>G40</f>
        <v>135.51</v>
      </c>
      <c r="H39" s="47">
        <f t="shared" si="0"/>
        <v>12.39685298691794</v>
      </c>
    </row>
    <row r="40" spans="1:8" ht="2.25" customHeight="1" hidden="1">
      <c r="A40" s="19" t="s">
        <v>9</v>
      </c>
      <c r="B40" s="11" t="s">
        <v>137</v>
      </c>
      <c r="C40" s="31">
        <f>C42</f>
        <v>1093.1</v>
      </c>
      <c r="D40" s="1"/>
      <c r="E40" s="6"/>
      <c r="F40" s="6"/>
      <c r="G40" s="31">
        <f>G42</f>
        <v>135.51</v>
      </c>
      <c r="H40" s="47">
        <f t="shared" si="0"/>
        <v>12.39685298691794</v>
      </c>
    </row>
    <row r="41" spans="1:8" ht="79.5" customHeight="1">
      <c r="A41" s="17" t="s">
        <v>61</v>
      </c>
      <c r="B41" s="11" t="s">
        <v>137</v>
      </c>
      <c r="C41" s="31">
        <v>1093.1</v>
      </c>
      <c r="D41" s="1"/>
      <c r="E41" s="6"/>
      <c r="F41" s="6"/>
      <c r="G41" s="31">
        <v>135.51</v>
      </c>
      <c r="H41" s="47">
        <f t="shared" si="0"/>
        <v>12.39685298691794</v>
      </c>
    </row>
    <row r="42" spans="1:8" ht="71.25" customHeight="1">
      <c r="A42" s="17" t="s">
        <v>61</v>
      </c>
      <c r="B42" s="11" t="s">
        <v>150</v>
      </c>
      <c r="C42" s="31">
        <v>1093.1</v>
      </c>
      <c r="D42" s="1"/>
      <c r="E42" s="6"/>
      <c r="F42" s="6"/>
      <c r="G42" s="31">
        <v>135.51</v>
      </c>
      <c r="H42" s="47">
        <f t="shared" si="0"/>
        <v>12.39685298691794</v>
      </c>
    </row>
    <row r="43" spans="1:8" ht="102" customHeight="1" hidden="1">
      <c r="A43" s="20" t="s">
        <v>10</v>
      </c>
      <c r="B43" s="11" t="s">
        <v>138</v>
      </c>
      <c r="C43" s="31"/>
      <c r="D43" s="1"/>
      <c r="E43" s="6"/>
      <c r="F43" s="6"/>
      <c r="G43" s="31"/>
      <c r="H43" s="47" t="e">
        <f t="shared" si="0"/>
        <v>#DIV/0!</v>
      </c>
    </row>
    <row r="44" spans="1:8" ht="83.25" customHeight="1" hidden="1">
      <c r="A44" s="21" t="s">
        <v>33</v>
      </c>
      <c r="B44" s="11" t="s">
        <v>11</v>
      </c>
      <c r="C44" s="31"/>
      <c r="D44" s="1"/>
      <c r="E44" s="6"/>
      <c r="F44" s="6"/>
      <c r="G44" s="31"/>
      <c r="H44" s="47" t="e">
        <f t="shared" si="0"/>
        <v>#DIV/0!</v>
      </c>
    </row>
    <row r="45" spans="1:8" ht="83.25" customHeight="1">
      <c r="A45" s="17" t="s">
        <v>61</v>
      </c>
      <c r="B45" s="11" t="s">
        <v>72</v>
      </c>
      <c r="C45" s="31">
        <v>1093.1</v>
      </c>
      <c r="D45" s="1"/>
      <c r="E45" s="6"/>
      <c r="F45" s="6"/>
      <c r="G45" s="31">
        <v>135.51</v>
      </c>
      <c r="H45" s="47">
        <f t="shared" si="0"/>
        <v>12.39685298691794</v>
      </c>
    </row>
    <row r="46" spans="1:8" s="23" customFormat="1" ht="96.75" customHeight="1">
      <c r="A46" s="22" t="s">
        <v>56</v>
      </c>
      <c r="B46" s="16" t="s">
        <v>34</v>
      </c>
      <c r="C46" s="27">
        <f>C47+C49</f>
        <v>260.5</v>
      </c>
      <c r="D46" s="13">
        <v>23.5</v>
      </c>
      <c r="E46" s="13">
        <v>23.5</v>
      </c>
      <c r="F46" s="13">
        <v>23.5</v>
      </c>
      <c r="G46" s="27">
        <f>G47+G49</f>
        <v>54.099999999999994</v>
      </c>
      <c r="H46" s="49">
        <f t="shared" si="0"/>
        <v>20.76775431861804</v>
      </c>
    </row>
    <row r="47" spans="1:8" s="23" customFormat="1" ht="71.25" customHeight="1">
      <c r="A47" s="40" t="s">
        <v>80</v>
      </c>
      <c r="B47" s="39" t="s">
        <v>81</v>
      </c>
      <c r="C47" s="41">
        <v>15</v>
      </c>
      <c r="D47" s="13"/>
      <c r="E47" s="13"/>
      <c r="F47" s="13"/>
      <c r="G47" s="41">
        <v>0.8</v>
      </c>
      <c r="H47" s="47">
        <f t="shared" si="0"/>
        <v>5.333333333333334</v>
      </c>
    </row>
    <row r="48" spans="1:8" s="23" customFormat="1" ht="75" customHeight="1">
      <c r="A48" s="40" t="s">
        <v>90</v>
      </c>
      <c r="B48" s="39" t="s">
        <v>102</v>
      </c>
      <c r="C48" s="41">
        <v>15</v>
      </c>
      <c r="D48" s="13"/>
      <c r="E48" s="13"/>
      <c r="F48" s="13"/>
      <c r="G48" s="41">
        <v>0.8</v>
      </c>
      <c r="H48" s="47">
        <f t="shared" si="0"/>
        <v>5.333333333333334</v>
      </c>
    </row>
    <row r="49" spans="1:8" ht="96.75" customHeight="1">
      <c r="A49" s="19" t="s">
        <v>57</v>
      </c>
      <c r="B49" s="11" t="s">
        <v>73</v>
      </c>
      <c r="C49" s="31">
        <v>245.5</v>
      </c>
      <c r="D49" s="14"/>
      <c r="E49" s="14"/>
      <c r="F49" s="14"/>
      <c r="G49" s="31">
        <v>53.3</v>
      </c>
      <c r="H49" s="47">
        <f t="shared" si="0"/>
        <v>21.71079429735234</v>
      </c>
    </row>
    <row r="50" spans="1:8" ht="82.5" customHeight="1">
      <c r="A50" s="19" t="s">
        <v>59</v>
      </c>
      <c r="B50" s="11" t="s">
        <v>42</v>
      </c>
      <c r="C50" s="31">
        <v>245.5</v>
      </c>
      <c r="D50" s="1"/>
      <c r="E50" s="6"/>
      <c r="F50" s="6"/>
      <c r="G50" s="31">
        <v>53.3</v>
      </c>
      <c r="H50" s="47">
        <f t="shared" si="0"/>
        <v>21.71079429735234</v>
      </c>
    </row>
    <row r="51" spans="1:8" s="23" customFormat="1" ht="32.25" customHeight="1">
      <c r="A51" s="22" t="s">
        <v>35</v>
      </c>
      <c r="B51" s="16" t="s">
        <v>144</v>
      </c>
      <c r="C51" s="27">
        <v>80</v>
      </c>
      <c r="D51" s="13">
        <f aca="true" t="shared" si="1" ref="D51:F52">D52</f>
        <v>0</v>
      </c>
      <c r="E51" s="13">
        <f t="shared" si="1"/>
        <v>0</v>
      </c>
      <c r="F51" s="13">
        <f t="shared" si="1"/>
        <v>0</v>
      </c>
      <c r="G51" s="27">
        <v>12.24</v>
      </c>
      <c r="H51" s="49">
        <f t="shared" si="0"/>
        <v>15.299999999999999</v>
      </c>
    </row>
    <row r="52" spans="1:8" ht="41.25" customHeight="1">
      <c r="A52" s="19" t="s">
        <v>36</v>
      </c>
      <c r="B52" s="11" t="s">
        <v>147</v>
      </c>
      <c r="C52" s="31">
        <v>80</v>
      </c>
      <c r="D52" s="14">
        <f t="shared" si="1"/>
        <v>0</v>
      </c>
      <c r="E52" s="14">
        <f t="shared" si="1"/>
        <v>0</v>
      </c>
      <c r="F52" s="14">
        <f t="shared" si="1"/>
        <v>0</v>
      </c>
      <c r="G52" s="31">
        <v>12.24</v>
      </c>
      <c r="H52" s="47">
        <f t="shared" si="0"/>
        <v>15.299999999999999</v>
      </c>
    </row>
    <row r="53" spans="1:8" ht="53.25" customHeight="1">
      <c r="A53" s="19" t="s">
        <v>91</v>
      </c>
      <c r="B53" s="11" t="s">
        <v>41</v>
      </c>
      <c r="C53" s="31">
        <v>80</v>
      </c>
      <c r="D53" s="1"/>
      <c r="E53" s="6"/>
      <c r="F53" s="6"/>
      <c r="G53" s="31">
        <v>12.24</v>
      </c>
      <c r="H53" s="47">
        <f t="shared" si="0"/>
        <v>15.299999999999999</v>
      </c>
    </row>
    <row r="54" spans="1:8" s="23" customFormat="1" ht="48" customHeight="1">
      <c r="A54" s="22" t="s">
        <v>79</v>
      </c>
      <c r="B54" s="16" t="s">
        <v>37</v>
      </c>
      <c r="C54" s="27">
        <f>C55+C58</f>
        <v>160</v>
      </c>
      <c r="D54" s="13">
        <f>SUM(D57)</f>
        <v>0</v>
      </c>
      <c r="E54" s="13">
        <f>SUM(E57)</f>
        <v>0</v>
      </c>
      <c r="F54" s="13">
        <f>SUM(F57)</f>
        <v>0</v>
      </c>
      <c r="G54" s="27">
        <f>G55+G58</f>
        <v>71.98</v>
      </c>
      <c r="H54" s="49">
        <f t="shared" si="0"/>
        <v>44.987500000000004</v>
      </c>
    </row>
    <row r="55" spans="1:8" s="23" customFormat="1" ht="98.25" customHeight="1">
      <c r="A55" s="40" t="s">
        <v>58</v>
      </c>
      <c r="B55" s="39" t="s">
        <v>82</v>
      </c>
      <c r="C55" s="41">
        <v>150</v>
      </c>
      <c r="D55" s="13"/>
      <c r="E55" s="13"/>
      <c r="F55" s="13"/>
      <c r="G55" s="41">
        <v>0</v>
      </c>
      <c r="H55" s="47">
        <f t="shared" si="0"/>
        <v>0</v>
      </c>
    </row>
    <row r="56" spans="1:8" s="23" customFormat="1" ht="108.75" customHeight="1">
      <c r="A56" s="40" t="s">
        <v>60</v>
      </c>
      <c r="B56" s="39" t="s">
        <v>83</v>
      </c>
      <c r="C56" s="41">
        <v>150</v>
      </c>
      <c r="D56" s="13"/>
      <c r="E56" s="13"/>
      <c r="F56" s="13"/>
      <c r="G56" s="41">
        <v>0</v>
      </c>
      <c r="H56" s="47">
        <f t="shared" si="0"/>
        <v>0</v>
      </c>
    </row>
    <row r="57" spans="1:8" ht="66" customHeight="1">
      <c r="A57" s="19" t="s">
        <v>38</v>
      </c>
      <c r="B57" s="11" t="s">
        <v>149</v>
      </c>
      <c r="C57" s="31">
        <v>10</v>
      </c>
      <c r="D57" s="14">
        <f>SUM(D59)</f>
        <v>0</v>
      </c>
      <c r="E57" s="14">
        <f>SUM(E59)</f>
        <v>0</v>
      </c>
      <c r="F57" s="14">
        <f>SUM(F59)</f>
        <v>0</v>
      </c>
      <c r="G57" s="31">
        <v>71.98</v>
      </c>
      <c r="H57" s="47">
        <f t="shared" si="0"/>
        <v>719.8000000000001</v>
      </c>
    </row>
    <row r="58" spans="1:8" ht="34.5" customHeight="1">
      <c r="A58" s="19" t="s">
        <v>39</v>
      </c>
      <c r="B58" s="11" t="s">
        <v>148</v>
      </c>
      <c r="C58" s="31">
        <v>10</v>
      </c>
      <c r="D58" s="14"/>
      <c r="E58" s="14"/>
      <c r="F58" s="14"/>
      <c r="G58" s="31">
        <v>71.98</v>
      </c>
      <c r="H58" s="47">
        <f t="shared" si="0"/>
        <v>719.8000000000001</v>
      </c>
    </row>
    <row r="59" spans="1:8" ht="51" customHeight="1">
      <c r="A59" s="19" t="s">
        <v>104</v>
      </c>
      <c r="B59" s="11" t="s">
        <v>40</v>
      </c>
      <c r="C59" s="31">
        <v>10</v>
      </c>
      <c r="D59" s="14">
        <f>SUM(D60)</f>
        <v>0</v>
      </c>
      <c r="E59" s="14">
        <f>SUM(E60)</f>
        <v>0</v>
      </c>
      <c r="F59" s="14">
        <f>SUM(F60)</f>
        <v>0</v>
      </c>
      <c r="G59" s="31">
        <v>71.98</v>
      </c>
      <c r="H59" s="47">
        <f t="shared" si="0"/>
        <v>719.8000000000001</v>
      </c>
    </row>
    <row r="60" spans="1:8" ht="57" customHeight="1" hidden="1">
      <c r="A60" s="19"/>
      <c r="B60" s="11" t="s">
        <v>40</v>
      </c>
      <c r="C60" s="31"/>
      <c r="D60" s="1"/>
      <c r="E60" s="6"/>
      <c r="F60" s="6"/>
      <c r="G60" s="31"/>
      <c r="H60" s="47" t="e">
        <f t="shared" si="0"/>
        <v>#DIV/0!</v>
      </c>
    </row>
    <row r="61" spans="1:8" s="23" customFormat="1" ht="57" customHeight="1">
      <c r="A61" s="22" t="s">
        <v>85</v>
      </c>
      <c r="B61" s="16" t="s">
        <v>84</v>
      </c>
      <c r="C61" s="27">
        <v>2.5</v>
      </c>
      <c r="D61" s="33"/>
      <c r="E61" s="34"/>
      <c r="F61" s="34"/>
      <c r="G61" s="27">
        <v>22.63</v>
      </c>
      <c r="H61" s="49">
        <f t="shared" si="0"/>
        <v>905.1999999999999</v>
      </c>
    </row>
    <row r="62" spans="1:8" s="23" customFormat="1" ht="57" customHeight="1">
      <c r="A62" s="40" t="s">
        <v>19</v>
      </c>
      <c r="B62" s="39" t="s">
        <v>21</v>
      </c>
      <c r="C62" s="31">
        <v>0</v>
      </c>
      <c r="D62" s="1"/>
      <c r="E62" s="6"/>
      <c r="F62" s="6"/>
      <c r="G62" s="31">
        <v>17.54</v>
      </c>
      <c r="H62" s="47">
        <v>0</v>
      </c>
    </row>
    <row r="63" spans="1:8" s="23" customFormat="1" ht="84.75" customHeight="1">
      <c r="A63" s="40" t="s">
        <v>20</v>
      </c>
      <c r="B63" s="39" t="s">
        <v>22</v>
      </c>
      <c r="C63" s="31">
        <v>0</v>
      </c>
      <c r="D63" s="1"/>
      <c r="E63" s="6"/>
      <c r="F63" s="6"/>
      <c r="G63" s="31">
        <v>17.54</v>
      </c>
      <c r="H63" s="47">
        <v>0</v>
      </c>
    </row>
    <row r="64" spans="1:8" ht="57" customHeight="1">
      <c r="A64" s="19" t="s">
        <v>87</v>
      </c>
      <c r="B64" s="11" t="s">
        <v>86</v>
      </c>
      <c r="C64" s="31">
        <v>2.5</v>
      </c>
      <c r="D64" s="1"/>
      <c r="E64" s="6"/>
      <c r="F64" s="6"/>
      <c r="G64" s="31">
        <v>5.09</v>
      </c>
      <c r="H64" s="47">
        <f t="shared" si="0"/>
        <v>203.6</v>
      </c>
    </row>
    <row r="65" spans="1:8" ht="57" customHeight="1">
      <c r="A65" s="19" t="s">
        <v>89</v>
      </c>
      <c r="B65" s="11" t="s">
        <v>88</v>
      </c>
      <c r="C65" s="31">
        <v>2.5</v>
      </c>
      <c r="D65" s="1"/>
      <c r="E65" s="6"/>
      <c r="F65" s="6"/>
      <c r="G65" s="31">
        <v>5.09</v>
      </c>
      <c r="H65" s="47">
        <f t="shared" si="0"/>
        <v>203.6</v>
      </c>
    </row>
    <row r="66" spans="1:8" s="23" customFormat="1" ht="15.75">
      <c r="A66" s="22" t="s">
        <v>139</v>
      </c>
      <c r="B66" s="22" t="s">
        <v>143</v>
      </c>
      <c r="C66" s="27">
        <f>SUM(C67)</f>
        <v>4949.26</v>
      </c>
      <c r="D66" s="13" t="e">
        <f>D67</f>
        <v>#REF!</v>
      </c>
      <c r="E66" s="13" t="e">
        <f>E67</f>
        <v>#REF!</v>
      </c>
      <c r="F66" s="13" t="e">
        <f>F67</f>
        <v>#REF!</v>
      </c>
      <c r="G66" s="27">
        <f>SUM(G67+G83)</f>
        <v>18.200000000000003</v>
      </c>
      <c r="H66" s="49">
        <f t="shared" si="0"/>
        <v>0.36773174171492307</v>
      </c>
    </row>
    <row r="67" spans="1:8" s="23" customFormat="1" ht="32.25" customHeight="1">
      <c r="A67" s="22" t="s">
        <v>140</v>
      </c>
      <c r="B67" s="22" t="s">
        <v>112</v>
      </c>
      <c r="C67" s="27">
        <f>SUM(C68+C71+C80+H76)</f>
        <v>4949.26</v>
      </c>
      <c r="D67" s="13" t="e">
        <f>D71+#REF!</f>
        <v>#REF!</v>
      </c>
      <c r="E67" s="13" t="e">
        <f>E71+#REF!</f>
        <v>#REF!</v>
      </c>
      <c r="F67" s="13" t="e">
        <f>F71+#REF!</f>
        <v>#REF!</v>
      </c>
      <c r="G67" s="27">
        <f>SUM(G68+G71+G80+L76)</f>
        <v>1.6</v>
      </c>
      <c r="H67" s="49">
        <f t="shared" si="0"/>
        <v>0.032328065205707524</v>
      </c>
    </row>
    <row r="68" spans="1:8" s="23" customFormat="1" ht="32.25" customHeight="1">
      <c r="A68" s="46" t="s">
        <v>55</v>
      </c>
      <c r="B68" s="22" t="s">
        <v>142</v>
      </c>
      <c r="C68" s="27">
        <f>SUM(C69)</f>
        <v>201</v>
      </c>
      <c r="D68" s="13"/>
      <c r="E68" s="13"/>
      <c r="F68" s="13"/>
      <c r="G68" s="27">
        <f>SUM(G69)</f>
        <v>0</v>
      </c>
      <c r="H68" s="49">
        <f t="shared" si="0"/>
        <v>0</v>
      </c>
    </row>
    <row r="69" spans="1:8" s="23" customFormat="1" ht="32.25" customHeight="1">
      <c r="A69" s="40" t="s">
        <v>54</v>
      </c>
      <c r="B69" s="40" t="s">
        <v>51</v>
      </c>
      <c r="C69" s="41">
        <v>201</v>
      </c>
      <c r="D69" s="13"/>
      <c r="E69" s="13"/>
      <c r="F69" s="13"/>
      <c r="G69" s="41">
        <v>0</v>
      </c>
      <c r="H69" s="47">
        <f t="shared" si="0"/>
        <v>0</v>
      </c>
    </row>
    <row r="70" spans="1:8" s="23" customFormat="1" ht="32.25" customHeight="1">
      <c r="A70" s="40" t="s">
        <v>53</v>
      </c>
      <c r="B70" s="40" t="s">
        <v>52</v>
      </c>
      <c r="C70" s="41">
        <v>201</v>
      </c>
      <c r="D70" s="13"/>
      <c r="E70" s="13"/>
      <c r="F70" s="13"/>
      <c r="G70" s="41">
        <v>0</v>
      </c>
      <c r="H70" s="47">
        <f t="shared" si="0"/>
        <v>0</v>
      </c>
    </row>
    <row r="71" spans="1:8" s="23" customFormat="1" ht="52.5" customHeight="1">
      <c r="A71" s="37" t="s">
        <v>145</v>
      </c>
      <c r="B71" s="38" t="s">
        <v>141</v>
      </c>
      <c r="C71" s="27">
        <f>SUM(C76+C77+C78)</f>
        <v>4741.860000000001</v>
      </c>
      <c r="D71" s="27">
        <f>SUM(D73:D82)</f>
        <v>0</v>
      </c>
      <c r="E71" s="27">
        <f>SUM(E73:E82)</f>
        <v>0</v>
      </c>
      <c r="F71" s="27">
        <f>SUM(F73:F82)</f>
        <v>0</v>
      </c>
      <c r="G71" s="27">
        <f>SUM(G76+G77+G78)</f>
        <v>0</v>
      </c>
      <c r="H71" s="49">
        <f t="shared" si="0"/>
        <v>0</v>
      </c>
    </row>
    <row r="72" spans="1:8" s="23" customFormat="1" ht="113.25" customHeight="1" hidden="1">
      <c r="A72" s="20" t="s">
        <v>105</v>
      </c>
      <c r="B72" s="43" t="s">
        <v>106</v>
      </c>
      <c r="C72" s="41"/>
      <c r="D72" s="27"/>
      <c r="E72" s="27"/>
      <c r="F72" s="27"/>
      <c r="G72" s="41"/>
      <c r="H72" s="47" t="e">
        <f t="shared" si="0"/>
        <v>#DIV/0!</v>
      </c>
    </row>
    <row r="73" spans="1:8" s="23" customFormat="1" ht="80.25" customHeight="1" hidden="1">
      <c r="A73" s="29" t="s">
        <v>45</v>
      </c>
      <c r="B73" s="24" t="s">
        <v>62</v>
      </c>
      <c r="C73" s="31"/>
      <c r="D73" s="1"/>
      <c r="E73" s="6"/>
      <c r="F73" s="6"/>
      <c r="G73" s="31"/>
      <c r="H73" s="47" t="e">
        <f t="shared" si="0"/>
        <v>#DIV/0!</v>
      </c>
    </row>
    <row r="74" spans="1:8" s="23" customFormat="1" ht="80.25" customHeight="1" hidden="1">
      <c r="A74" s="29" t="s">
        <v>108</v>
      </c>
      <c r="B74" s="43" t="s">
        <v>107</v>
      </c>
      <c r="C74" s="31"/>
      <c r="D74" s="1"/>
      <c r="E74" s="6"/>
      <c r="F74" s="6"/>
      <c r="G74" s="31"/>
      <c r="H74" s="47" t="e">
        <f t="shared" si="0"/>
        <v>#DIV/0!</v>
      </c>
    </row>
    <row r="75" spans="1:8" s="23" customFormat="1" ht="47.25" customHeight="1" hidden="1">
      <c r="A75" s="29" t="s">
        <v>63</v>
      </c>
      <c r="B75" s="24" t="s">
        <v>65</v>
      </c>
      <c r="C75" s="31"/>
      <c r="D75" s="1"/>
      <c r="E75" s="6"/>
      <c r="F75" s="6"/>
      <c r="G75" s="31"/>
      <c r="H75" s="47" t="e">
        <f t="shared" si="0"/>
        <v>#DIV/0!</v>
      </c>
    </row>
    <row r="76" spans="1:8" s="23" customFormat="1" ht="82.5" customHeight="1">
      <c r="A76" s="40" t="s">
        <v>49</v>
      </c>
      <c r="B76" s="40" t="s">
        <v>62</v>
      </c>
      <c r="C76" s="41">
        <v>2625.23</v>
      </c>
      <c r="D76" s="13"/>
      <c r="E76" s="13"/>
      <c r="F76" s="13"/>
      <c r="G76" s="41">
        <v>0</v>
      </c>
      <c r="H76" s="47">
        <f t="shared" si="0"/>
        <v>0</v>
      </c>
    </row>
    <row r="77" spans="1:8" s="23" customFormat="1" ht="54.75" customHeight="1">
      <c r="A77" s="40" t="s">
        <v>50</v>
      </c>
      <c r="B77" s="40" t="s">
        <v>48</v>
      </c>
      <c r="C77" s="41">
        <v>397.63</v>
      </c>
      <c r="D77" s="13"/>
      <c r="E77" s="13"/>
      <c r="F77" s="13"/>
      <c r="G77" s="41">
        <v>0</v>
      </c>
      <c r="H77" s="47">
        <f t="shared" si="0"/>
        <v>0</v>
      </c>
    </row>
    <row r="78" spans="1:8" s="23" customFormat="1" ht="22.5" customHeight="1">
      <c r="A78" s="29" t="s">
        <v>78</v>
      </c>
      <c r="B78" s="24" t="s">
        <v>76</v>
      </c>
      <c r="C78" s="31">
        <v>1719</v>
      </c>
      <c r="D78" s="1"/>
      <c r="E78" s="6"/>
      <c r="F78" s="6"/>
      <c r="G78" s="31">
        <v>0</v>
      </c>
      <c r="H78" s="47">
        <f t="shared" si="0"/>
        <v>0</v>
      </c>
    </row>
    <row r="79" spans="1:8" s="23" customFormat="1" ht="22.5" customHeight="1">
      <c r="A79" s="29" t="s">
        <v>75</v>
      </c>
      <c r="B79" s="24" t="s">
        <v>77</v>
      </c>
      <c r="C79" s="31">
        <v>1719</v>
      </c>
      <c r="D79" s="1"/>
      <c r="E79" s="6"/>
      <c r="F79" s="6"/>
      <c r="G79" s="31">
        <v>0</v>
      </c>
      <c r="H79" s="47">
        <f aca="true" t="shared" si="2" ref="H79:H85">SUM(G79/C79*100)</f>
        <v>0</v>
      </c>
    </row>
    <row r="80" spans="1:8" s="23" customFormat="1" ht="47.25" customHeight="1">
      <c r="A80" s="36" t="s">
        <v>109</v>
      </c>
      <c r="B80" s="35" t="s">
        <v>146</v>
      </c>
      <c r="C80" s="27">
        <v>6.4</v>
      </c>
      <c r="D80" s="1"/>
      <c r="E80" s="6"/>
      <c r="F80" s="6"/>
      <c r="G80" s="27">
        <v>1.6</v>
      </c>
      <c r="H80" s="49">
        <f t="shared" si="2"/>
        <v>25</v>
      </c>
    </row>
    <row r="81" spans="1:8" s="23" customFormat="1" ht="55.5" customHeight="1">
      <c r="A81" s="29" t="s">
        <v>110</v>
      </c>
      <c r="B81" s="24" t="s">
        <v>74</v>
      </c>
      <c r="C81" s="31">
        <v>6.4</v>
      </c>
      <c r="D81" s="33"/>
      <c r="E81" s="34"/>
      <c r="F81" s="34"/>
      <c r="G81" s="31">
        <v>1.6</v>
      </c>
      <c r="H81" s="47">
        <f t="shared" si="2"/>
        <v>25</v>
      </c>
    </row>
    <row r="82" spans="1:8" ht="32.25" customHeight="1">
      <c r="A82" s="29" t="s">
        <v>111</v>
      </c>
      <c r="B82" s="24" t="s">
        <v>64</v>
      </c>
      <c r="C82" s="31">
        <v>6.4</v>
      </c>
      <c r="D82" s="1"/>
      <c r="E82" s="6"/>
      <c r="F82" s="6"/>
      <c r="G82" s="31">
        <v>1.6</v>
      </c>
      <c r="H82" s="47">
        <f t="shared" si="2"/>
        <v>25</v>
      </c>
    </row>
    <row r="83" spans="1:8" s="23" customFormat="1" ht="32.25" customHeight="1">
      <c r="A83" s="48" t="s">
        <v>23</v>
      </c>
      <c r="B83" s="35" t="s">
        <v>25</v>
      </c>
      <c r="C83" s="27">
        <v>0</v>
      </c>
      <c r="D83" s="33"/>
      <c r="E83" s="34"/>
      <c r="F83" s="34"/>
      <c r="G83" s="27">
        <v>16.6</v>
      </c>
      <c r="H83" s="49">
        <v>0</v>
      </c>
    </row>
    <row r="84" spans="1:8" ht="63.75" customHeight="1">
      <c r="A84" s="25" t="s">
        <v>24</v>
      </c>
      <c r="B84" s="24" t="s">
        <v>26</v>
      </c>
      <c r="C84" s="31">
        <v>0</v>
      </c>
      <c r="D84" s="1"/>
      <c r="E84" s="6"/>
      <c r="F84" s="6"/>
      <c r="G84" s="31">
        <v>16.6</v>
      </c>
      <c r="H84" s="47">
        <v>0</v>
      </c>
    </row>
    <row r="85" spans="1:8" ht="15.75">
      <c r="A85" s="22" t="s">
        <v>115</v>
      </c>
      <c r="B85" s="26"/>
      <c r="C85" s="27">
        <f>C10+C66</f>
        <v>11340.56</v>
      </c>
      <c r="D85" s="27" t="e">
        <f>D10+D66</f>
        <v>#REF!</v>
      </c>
      <c r="E85" s="27" t="e">
        <f>E10+E66</f>
        <v>#REF!</v>
      </c>
      <c r="F85" s="27" t="e">
        <f>F10+F66</f>
        <v>#REF!</v>
      </c>
      <c r="G85" s="27">
        <f>G10+G66</f>
        <v>1310.0600000000002</v>
      </c>
      <c r="H85" s="49">
        <f t="shared" si="2"/>
        <v>11.551986850737531</v>
      </c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1:2" ht="15">
      <c r="A101" s="7"/>
      <c r="B101" s="7"/>
    </row>
    <row r="102" spans="1:2" ht="15">
      <c r="A102" s="7"/>
      <c r="B102" s="7"/>
    </row>
    <row r="103" spans="1:2" ht="15">
      <c r="A103" s="7"/>
      <c r="B103" s="7"/>
    </row>
    <row r="104" spans="1:2" ht="15">
      <c r="A104" s="7"/>
      <c r="B104" s="7"/>
    </row>
    <row r="105" spans="1:2" ht="15">
      <c r="A105" s="7"/>
      <c r="B105" s="7"/>
    </row>
    <row r="106" spans="1:2" ht="15">
      <c r="A106" s="7"/>
      <c r="B106" s="7"/>
    </row>
    <row r="107" spans="1:2" ht="15">
      <c r="A107" s="7"/>
      <c r="B107" s="7"/>
    </row>
    <row r="108" spans="1:2" ht="15">
      <c r="A108" s="7"/>
      <c r="B108" s="7"/>
    </row>
    <row r="109" spans="1:2" ht="15">
      <c r="A109" s="7"/>
      <c r="B109" s="7"/>
    </row>
    <row r="110" spans="1:2" ht="15">
      <c r="A110" s="7"/>
      <c r="B110" s="7"/>
    </row>
    <row r="111" spans="1:2" ht="15">
      <c r="A111" s="7"/>
      <c r="B111" s="7"/>
    </row>
    <row r="112" spans="1:2" ht="15">
      <c r="A112" s="7"/>
      <c r="B112" s="7"/>
    </row>
    <row r="113" spans="1:2" ht="15">
      <c r="A113" s="7"/>
      <c r="B113" s="7"/>
    </row>
    <row r="114" spans="1:2" ht="15">
      <c r="A114" s="7"/>
      <c r="B114" s="7"/>
    </row>
    <row r="115" spans="1:2" ht="15">
      <c r="A115" s="7"/>
      <c r="B115" s="7"/>
    </row>
    <row r="116" spans="1:2" ht="15">
      <c r="A116" s="7"/>
      <c r="B116" s="7"/>
    </row>
    <row r="117" spans="1:2" ht="15">
      <c r="A117" s="7"/>
      <c r="B117" s="7"/>
    </row>
    <row r="118" spans="1:2" ht="15">
      <c r="A118" s="7"/>
      <c r="B118" s="7"/>
    </row>
    <row r="119" spans="1:2" ht="15">
      <c r="A119" s="7"/>
      <c r="B119" s="7"/>
    </row>
    <row r="120" spans="1:2" ht="15">
      <c r="A120" s="7"/>
      <c r="B120" s="7"/>
    </row>
    <row r="121" spans="1:2" ht="15">
      <c r="A121" s="7"/>
      <c r="B121" s="7"/>
    </row>
    <row r="122" spans="1:2" ht="15">
      <c r="A122" s="7"/>
      <c r="B122" s="7"/>
    </row>
    <row r="123" spans="1:2" ht="15">
      <c r="A123" s="7"/>
      <c r="B123" s="7"/>
    </row>
    <row r="124" spans="1:2" ht="15">
      <c r="A124" s="7"/>
      <c r="B124" s="7"/>
    </row>
    <row r="125" spans="1:2" ht="15">
      <c r="A125" s="7"/>
      <c r="B125" s="7"/>
    </row>
    <row r="126" spans="1:2" ht="15">
      <c r="A126" s="7"/>
      <c r="B126" s="7"/>
    </row>
    <row r="127" spans="1:2" ht="15">
      <c r="A127" s="7"/>
      <c r="B127" s="7"/>
    </row>
    <row r="128" spans="1:2" ht="15">
      <c r="A128" s="7"/>
      <c r="B128" s="7"/>
    </row>
    <row r="129" spans="1:2" ht="15">
      <c r="A129" s="7"/>
      <c r="B129" s="7"/>
    </row>
  </sheetData>
  <sheetProtection/>
  <mergeCells count="9">
    <mergeCell ref="B8:B9"/>
    <mergeCell ref="G8:G9"/>
    <mergeCell ref="H8:H9"/>
    <mergeCell ref="A8:A9"/>
    <mergeCell ref="C8:C9"/>
    <mergeCell ref="A4:G4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54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2011-06-15T13:04:19Z</cp:lastPrinted>
  <dcterms:created xsi:type="dcterms:W3CDTF">2003-09-23T05:31:40Z</dcterms:created>
  <dcterms:modified xsi:type="dcterms:W3CDTF">2011-06-15T13:05:08Z</dcterms:modified>
  <cp:category/>
  <cp:version/>
  <cp:contentType/>
  <cp:contentStatus/>
</cp:coreProperties>
</file>