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5480" windowHeight="11640" activeTab="0"/>
  </bookViews>
  <sheets>
    <sheet name="Лот 1" sheetId="1" r:id="rId1"/>
    <sheet name="Лот 2" sheetId="2" r:id="rId2"/>
    <sheet name="Лот 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>#REF!</definedName>
    <definedName name="\m">#REF!</definedName>
    <definedName name="\n">#REF!</definedName>
    <definedName name="\o">#REF!</definedName>
    <definedName name="__KOHE">'[4]МС2'!#REF!</definedName>
    <definedName name="_a">#REF!</definedName>
    <definedName name="_m">#REF!</definedName>
    <definedName name="_n">#REF!</definedName>
    <definedName name="_o">#REF!</definedName>
    <definedName name="_Order1" hidden="1">0</definedName>
    <definedName name="_Order2" hidden="1">0</definedName>
    <definedName name="AMOR1">#REF!</definedName>
    <definedName name="AMOR2">#REF!</definedName>
    <definedName name="AMOR3">'[5]2002'!$E$767:$S$811</definedName>
    <definedName name="AMOR4">#REF!</definedName>
    <definedName name="AMOR5">'[5]2002'!$E$767:$S$811</definedName>
    <definedName name="AMOR6">'[5]2002'!$A$2:$R$738</definedName>
    <definedName name="asd" localSheetId="0">'Лот 1'!asd</definedName>
    <definedName name="asd">[0]!asd</definedName>
    <definedName name="asd_1" localSheetId="0">'Лот 1'!asd_1</definedName>
    <definedName name="asd_1">asd_1</definedName>
    <definedName name="asd_10" localSheetId="0">'Лот 1'!asd_10</definedName>
    <definedName name="asd_10">asd_10</definedName>
    <definedName name="CompOt" localSheetId="0">'Лот 1'!CompOt</definedName>
    <definedName name="CompOt">[0]!CompOt</definedName>
    <definedName name="CompOt_1" localSheetId="0">'Лот 1'!CompOt_1</definedName>
    <definedName name="CompOt_1">CompOt_1</definedName>
    <definedName name="CompOt_10" localSheetId="0">'Лот 1'!CompOt_10</definedName>
    <definedName name="CompOt_10">CompOt_10</definedName>
    <definedName name="CompRas" localSheetId="0">'Лот 1'!CompRas</definedName>
    <definedName name="CompRas">[0]!CompRas</definedName>
    <definedName name="CompRas_1" localSheetId="0">'Лот 1'!CompRas_1</definedName>
    <definedName name="CompRas_1">CompRas_1</definedName>
    <definedName name="CompRas_10" localSheetId="0">'Лот 1'!CompRas_10</definedName>
    <definedName name="CompRas_10">CompRas_10</definedName>
    <definedName name="del">#REF!</definedName>
    <definedName name="ew" localSheetId="0">'Лот 1'!ew</definedName>
    <definedName name="ew">[0]!ew</definedName>
    <definedName name="ew_1" localSheetId="0">'Лот 1'!ew_1</definedName>
    <definedName name="ew_1">ew_1</definedName>
    <definedName name="ew_10" localSheetId="0">'Лот 1'!ew_10</definedName>
    <definedName name="ew_10">ew_10</definedName>
    <definedName name="fg" localSheetId="0">'Лот 1'!fg</definedName>
    <definedName name="fg">[0]!fg</definedName>
    <definedName name="fg_1" localSheetId="0">'Лот 1'!fg_1</definedName>
    <definedName name="fg_1">fg_1</definedName>
    <definedName name="fg_10" localSheetId="0">'Лот 1'!fg_10</definedName>
    <definedName name="fg_10">fg_10</definedName>
    <definedName name="k" localSheetId="0">'Лот 1'!k</definedName>
    <definedName name="k">[0]!k</definedName>
    <definedName name="k_1" localSheetId="0">'Лот 1'!k_1</definedName>
    <definedName name="k_1">k_1</definedName>
    <definedName name="k_10" localSheetId="0">'Лот 1'!k_10</definedName>
    <definedName name="k_10">k_10</definedName>
    <definedName name="ok">'[9]Контроль'!$E$1</definedName>
    <definedName name="polta">'[11]2001'!#REF!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P1">'[7]FES'!#REF!</definedName>
    <definedName name="SP10">'[7]FES'!#REF!</definedName>
    <definedName name="SP11">'[7]FES'!#REF!</definedName>
    <definedName name="SP12">'[7]FES'!#REF!</definedName>
    <definedName name="SP13">'[7]FES'!#REF!</definedName>
    <definedName name="SP14">'[7]FES'!#REF!</definedName>
    <definedName name="SP15">'[7]FES'!#REF!</definedName>
    <definedName name="SP16">'[7]FES'!#REF!</definedName>
    <definedName name="SP17">'[7]FES'!#REF!</definedName>
    <definedName name="SP18">'[7]FES'!#REF!</definedName>
    <definedName name="SP19">'[7]FES'!#REF!</definedName>
    <definedName name="SP2">'[7]FES'!#REF!</definedName>
    <definedName name="SP20">'[7]FES'!#REF!</definedName>
    <definedName name="SP3">'[7]FES'!#REF!</definedName>
    <definedName name="SP4">'[7]FES'!#REF!</definedName>
    <definedName name="SP5">'[7]FES'!#REF!</definedName>
    <definedName name="SP7">'[7]FES'!#REF!</definedName>
    <definedName name="SP8">'[7]FES'!#REF!</definedName>
    <definedName name="SP9">'[7]FES'!#REF!</definedName>
    <definedName name="www" localSheetId="0">'Лот 1'!www</definedName>
    <definedName name="www">[0]!www</definedName>
    <definedName name="www_1" localSheetId="0">'Лот 1'!www_1</definedName>
    <definedName name="www_1">www_1</definedName>
    <definedName name="www_10" localSheetId="0">'Лот 1'!www_10</definedName>
    <definedName name="www_10">www_10</definedName>
    <definedName name="аа" localSheetId="0">'Лот 1'!аа</definedName>
    <definedName name="аа">[0]!аа</definedName>
    <definedName name="ааа" localSheetId="0">'Лот 1'!ааа</definedName>
    <definedName name="ааа">[0]!ааа</definedName>
    <definedName name="аааа" localSheetId="0">'Лот 1'!аааа</definedName>
    <definedName name="аааа">[0]!аааа</definedName>
    <definedName name="аааа_1" localSheetId="0">'Лот 1'!аааа_1</definedName>
    <definedName name="аааа_1">аааа_1</definedName>
    <definedName name="аааа_10" localSheetId="0">'Лот 1'!аааа_10</definedName>
    <definedName name="аааа_10">аааа_10</definedName>
    <definedName name="амор" localSheetId="0">'Лот 1'!амор</definedName>
    <definedName name="амор">[0]!амор</definedName>
    <definedName name="б" localSheetId="0">'Лот 1'!б</definedName>
    <definedName name="б">[0]!б</definedName>
    <definedName name="б_1" localSheetId="0">'Лот 1'!б_1</definedName>
    <definedName name="б_1">б_1</definedName>
    <definedName name="б_10" localSheetId="0">'Лот 1'!б_10</definedName>
    <definedName name="б_10">б_10</definedName>
    <definedName name="в23ё" localSheetId="0">'Лот 1'!в23ё</definedName>
    <definedName name="в23ё">[0]!в23ё</definedName>
    <definedName name="в23ё_1" localSheetId="0">'Лот 1'!в23ё_1</definedName>
    <definedName name="в23ё_1">в23ё_1</definedName>
    <definedName name="в23ё_10" localSheetId="0">'Лот 1'!в23ё_10</definedName>
    <definedName name="в23ё_10">в23ё_10</definedName>
    <definedName name="вв" localSheetId="0">'Лот 1'!вв</definedName>
    <definedName name="вв">[0]!вв</definedName>
    <definedName name="вв_1" localSheetId="0">'Лот 1'!вв_1</definedName>
    <definedName name="вв_1">вв_1</definedName>
    <definedName name="вв_10" localSheetId="0">'Лот 1'!вв_10</definedName>
    <definedName name="вв_10">вв_10</definedName>
    <definedName name="вс" localSheetId="0">'Лот 1'!вс</definedName>
    <definedName name="вс">[0]!вс</definedName>
    <definedName name="второй">#REF!</definedName>
    <definedName name="год">'[3]отопл'!$F$11</definedName>
    <definedName name="доля_проч_ф">#REF!</definedName>
    <definedName name="доля_прочая">#REF!</definedName>
    <definedName name="доля_прочая_98_ав">#REF!</definedName>
    <definedName name="доля_прочая_ав">#REF!</definedName>
    <definedName name="доля_прочая_ф">#REF!</definedName>
    <definedName name="доля_т_ф">#REF!</definedName>
    <definedName name="доля_теп_1">#REF!</definedName>
    <definedName name="доля_теп_2">#REF!</definedName>
    <definedName name="доля_теп_3">#REF!</definedName>
    <definedName name="доля_тепло">#REF!</definedName>
    <definedName name="доля_эл_1">#REF!</definedName>
    <definedName name="доля_эл_2">#REF!</definedName>
    <definedName name="доля_эл_3">#REF!</definedName>
    <definedName name="доля_эл_ф">#REF!</definedName>
    <definedName name="доля_электра">#REF!</definedName>
    <definedName name="доля_электра_99">#REF!</definedName>
    <definedName name="ииииииииииииииииииииииииииииииииииииииииииииииииииииииииииииии" localSheetId="0">'Лот 1'!ииииииииииииииииииииииииииииииииииииииииииииииииииииииииииииии</definedName>
    <definedName name="ииииииииииииииииииииииииииииииииииииииииииииииииииииииииииииии">[0]!ииииииииииииииииииииииииииииииииииииииииииииииииииииииииииииии</definedName>
    <definedName name="ииииииииииииииииииииииииииииииииииииииииииииииииииииииииииииии_1" localSheetId="0">'Лот 1'!ииииииииииииииииииииииииииииииииииииииииииииииииииииииииииииии_1</definedName>
    <definedName name="ииииииииииииииииииииииииииииииииииииииииииииииииииииииииииииии_1">ииииииииииииииииииииииииииииииииииииииииииииииииииииииииииииии_1</definedName>
    <definedName name="ииииииииииииииииииииииииииииииииииииииииииииииииииииииииииииии_10" localSheetId="0">'Лот 1'!ииииииииииииииииииииииииииииииииииииииииииииииииииииииииииииии_10</definedName>
    <definedName name="ииииииииииииииииииииииииииииииииииииииииииииииииииииииииииииии_10">ииииииииииииииииииииииииииииииииииииииииииииииииииииииииииииии_10</definedName>
    <definedName name="ио" localSheetId="0">'Лот 1'!ио</definedName>
    <definedName name="ио">[0]!ио</definedName>
    <definedName name="ио_1" localSheetId="0">'Лот 1'!ио_1</definedName>
    <definedName name="ио_1">ио_1</definedName>
    <definedName name="ио_10" localSheetId="0">'Лот 1'!ио_10</definedName>
    <definedName name="ио_10">ио_10</definedName>
    <definedName name="й" localSheetId="0">'Лот 1'!й</definedName>
    <definedName name="й">[0]!й</definedName>
    <definedName name="й_1" localSheetId="0">'Лот 1'!й_1</definedName>
    <definedName name="й_1">й_1</definedName>
    <definedName name="й_10" localSheetId="0">'Лот 1'!й_10</definedName>
    <definedName name="й_10">й_10</definedName>
    <definedName name="йй" localSheetId="0">'Лот 1'!йй</definedName>
    <definedName name="йй">[0]!йй</definedName>
    <definedName name="йй_1" localSheetId="0">'Лот 1'!йй_1</definedName>
    <definedName name="йй_1">йй_1</definedName>
    <definedName name="йй_10" localSheetId="0">'Лот 1'!йй_10</definedName>
    <definedName name="йй_10">йй_10</definedName>
    <definedName name="ййй" localSheetId="0">'Лот 1'!ййй</definedName>
    <definedName name="ййй">[0]!ййй</definedName>
    <definedName name="ййй_1" localSheetId="0">'Лот 1'!ййй_1</definedName>
    <definedName name="ййй_1">ййй_1</definedName>
    <definedName name="ййй_10" localSheetId="0">'Лот 1'!ййй_10</definedName>
    <definedName name="ййй_10">ййй_10</definedName>
    <definedName name="йййййййййййййййййййййййййййййййййййййййййййййййййййййй" localSheetId="0">'Лот 1'!йййййййййййййййййййййййййййййййййййййййййййййййййййййй</definedName>
    <definedName name="йййййййййййййййййййййййййййййййййййййййййййййййййййййй">[0]!йййййййййййййййййййййййййййййййййййййййййййййййййййййй</definedName>
    <definedName name="йййййййййййййййййййййййййййййййййййййййййййййййййййййй_1" localSheetId="0">'Лот 1'!йййййййййййййййййййййййййййййййййййййййййййййййййййййй_1</definedName>
    <definedName name="йййййййййййййййййййййййййййййййййййййййййййййййййййййй_1">йййййййййййййййййййййййййййййййййййййййййййййййййййййй_1</definedName>
    <definedName name="йййййййййййййййййййййййййййййййййййййййййййййййййййййй_10" localSheetId="0">'Лот 1'!йййййййййййййййййййййййййййййййййййййййййййййййййййййй_10</definedName>
    <definedName name="йййййййййййййййййййййййййййййййййййййййййййййййййййййй_10">йййййййййййййййййййййййййййййййййййййййййййййййййййййй_10</definedName>
    <definedName name="ке" localSheetId="0">'Лот 1'!ке</definedName>
    <definedName name="ке">[0]!ке</definedName>
    <definedName name="ке_1" localSheetId="0">'Лот 1'!ке_1</definedName>
    <definedName name="ке_1">ке_1</definedName>
    <definedName name="ке_10" localSheetId="0">'Лот 1'!ке_10</definedName>
    <definedName name="ке_10">ке_10</definedName>
    <definedName name="ммммммммммммммммммммммммммммммммммммммммммммм" localSheetId="0">'Лот 1'!ммммммммммммммммммммммммммммммммммммммммммммм</definedName>
    <definedName name="ммммммммммммммммммммммммммммммммммммммммммммм">[0]!ммммммммммммммммммммммммммммммммммммммммммммм</definedName>
    <definedName name="ммммммммммммммммммммммммммммммммммммммммммммм_1" localSheetId="0">'Лот 1'!ммммммммммммммммммммммммммммммммммммммммммммм_1</definedName>
    <definedName name="ммммммммммммммммммммммммммммммммммммммммммммм_1">ммммммммммммммммммммммммммммммммммммммммммммм_1</definedName>
    <definedName name="ммммммммммммммммммммммммммммммммммммммммммммм_10" localSheetId="0">'Лот 1'!ммммммммммммммммммммммммммммммммммммммммммммм_10</definedName>
    <definedName name="ммммммммммммммммммммммммммммммммммммммммммммм_10">ммммммммммммммммммммммммммммммммммммммммммммм_10</definedName>
    <definedName name="мым" localSheetId="0">'Лот 1'!мым</definedName>
    <definedName name="мым">[0]!мым</definedName>
    <definedName name="мым_1" localSheetId="0">'Лот 1'!мым_1</definedName>
    <definedName name="мым_1">мым_1</definedName>
    <definedName name="мым_10" localSheetId="0">'Лот 1'!мым_10</definedName>
    <definedName name="мым_10">мым_10</definedName>
    <definedName name="нннннннннннннннннннннннннннннннннннннннннннннннннннннннннннннннн" localSheetId="0">'Лот 1'!нннннннннннннннннннннннннннннннннннннннннннннннннннннннннннннннн</definedName>
    <definedName name="нннннннннннннннннннннннннннннннннннннннннннннннннннннннннннннннн">[0]!нннннннннннннннннннннннннннннннннннннннннннннннннннннннннннннннн</definedName>
    <definedName name="нннннннннннннннннннннннннннннннннннннннннннннннннннннннннннннннн_1" localSheetId="0">'Лот 1'!нннннннннннннннннннннннннннннннннннннннннннннннннннннннннннннннн_1</definedName>
    <definedName name="нннннннннннннннннннннннннннннннннннннннннннннннннннннннннннннннн_1">нннннннннннннннннннннннннннннннннннннннннннннннннннннннннннннннн_1</definedName>
    <definedName name="нннннннннннннннннннннннннннннннннннннннннннннннннннннннннннннннн_10" localSheetId="0">'Лот 1'!нннннннннннннннннннннннннннннннннннннннннннннннннннннннннннннннн_10</definedName>
    <definedName name="нннннннннннннннннннннннннннннннннннннннннннннннннннннннннннннннн_10">нннннннннннннннннннннннннннннннннннннннннннннннннннннннннннннннн_10</definedName>
    <definedName name="нов" localSheetId="0">'Лот 1'!нов</definedName>
    <definedName name="нов">[0]!нов</definedName>
    <definedName name="нов_1" localSheetId="0">'Лот 1'!нов_1</definedName>
    <definedName name="нов_1">нов_1</definedName>
    <definedName name="нов_10" localSheetId="0">'Лот 1'!нов_10</definedName>
    <definedName name="нов_10">нов_10</definedName>
    <definedName name="новое" localSheetId="0">'Лот 1'!новое</definedName>
    <definedName name="новое">[0]!новое</definedName>
    <definedName name="О843">'[1]2002'!#REF!</definedName>
    <definedName name="_xlnm.Print_Area" localSheetId="0">'Лот 1'!#REF!</definedName>
    <definedName name="общехоз." localSheetId="0">'Лот 1'!общехоз.</definedName>
    <definedName name="общехоз.">[0]!общехоз.</definedName>
    <definedName name="общехоз._1" localSheetId="0">'Лот 1'!общехоз._1</definedName>
    <definedName name="общехоз._1">общехоз._1</definedName>
    <definedName name="общехоз._10" localSheetId="0">'Лот 1'!общехоз._10</definedName>
    <definedName name="общехоз._10">общехоз._10</definedName>
    <definedName name="олд">#REF!</definedName>
    <definedName name="олд1">#REF!</definedName>
    <definedName name="олд2">#REF!</definedName>
    <definedName name="олд3">#REF!</definedName>
    <definedName name="олд4">#REF!</definedName>
    <definedName name="олд5">#REF!</definedName>
    <definedName name="олд6">#REF!</definedName>
    <definedName name="олд7">#REF!</definedName>
    <definedName name="Отоп">'[3]отопл'!$E$11</definedName>
    <definedName name="п" localSheetId="0">'Лот 1'!п</definedName>
    <definedName name="п">[0]!п</definedName>
    <definedName name="п_1" localSheetId="0">'Лот 1'!п_1</definedName>
    <definedName name="п_1">п_1</definedName>
    <definedName name="п_10" localSheetId="0">'Лот 1'!п_10</definedName>
    <definedName name="п_10">п_10</definedName>
    <definedName name="первый">#REF!</definedName>
    <definedName name="полезный_т_ф">#REF!</definedName>
    <definedName name="полезный_тепло">#REF!</definedName>
    <definedName name="полезный_эл_ф">#REF!</definedName>
    <definedName name="полезный_электро">#REF!</definedName>
    <definedName name="пост">'[2]5'!$B$9</definedName>
    <definedName name="пост1">#REF!</definedName>
    <definedName name="пост2">#REF!</definedName>
    <definedName name="пост3">#REF!</definedName>
    <definedName name="пост4">#REF!</definedName>
    <definedName name="пост5">#REF!</definedName>
    <definedName name="пп" localSheetId="0">'Лот 1'!пп</definedName>
    <definedName name="пп">[0]!пп</definedName>
    <definedName name="пппп" localSheetId="0">'Лот 1'!пппп</definedName>
    <definedName name="пппп">[0]!пппп</definedName>
    <definedName name="процент_т_ф">#REF!</definedName>
    <definedName name="Процент_тепло">#REF!</definedName>
    <definedName name="Процент_эл_ф">#REF!</definedName>
    <definedName name="Процент_электра">#REF!</definedName>
    <definedName name="прочая_доля_99">#REF!</definedName>
    <definedName name="прочая_процент">#REF!</definedName>
    <definedName name="прочая_процент_98_ав">#REF!</definedName>
    <definedName name="прочая_процент_99">#REF!</definedName>
    <definedName name="прочая_процент_ав">#REF!</definedName>
    <definedName name="прочая_процент_ф">#REF!</definedName>
    <definedName name="прочая_процент_ф_ав">#REF!</definedName>
    <definedName name="р" localSheetId="0">'Лот 1'!р</definedName>
    <definedName name="р">[0]!р</definedName>
    <definedName name="р_1" localSheetId="0">'Лот 1'!р_1</definedName>
    <definedName name="р_1">р_1</definedName>
    <definedName name="р_10" localSheetId="0">'Лот 1'!р_10</definedName>
    <definedName name="р_10">р_10</definedName>
    <definedName name="с" localSheetId="0">'Лот 1'!с</definedName>
    <definedName name="с">[0]!с</definedName>
    <definedName name="с_1" localSheetId="0">'Лот 1'!с_1</definedName>
    <definedName name="с_1">с_1</definedName>
    <definedName name="с_10" localSheetId="0">'Лот 1'!с_10</definedName>
    <definedName name="с_10">с_10</definedName>
    <definedName name="с_с_т_ф">#REF!</definedName>
    <definedName name="с_с_тепло">#REF!</definedName>
    <definedName name="с_с_эл_ф">#REF!</definedName>
    <definedName name="с_с_электра">#REF!</definedName>
    <definedName name="Саратов">#REF!</definedName>
    <definedName name="свап" localSheetId="0">'Лот 1'!свап</definedName>
    <definedName name="свап">[0]!свап</definedName>
    <definedName name="сс" localSheetId="0">'Лот 1'!сс</definedName>
    <definedName name="сс">[0]!сс</definedName>
    <definedName name="сс_1" localSheetId="0">'Лот 1'!сс_1</definedName>
    <definedName name="сс_1">сс_1</definedName>
    <definedName name="сс_10" localSheetId="0">'Лот 1'!сс_10</definedName>
    <definedName name="сс_10">сс_10</definedName>
    <definedName name="сссс" localSheetId="0">'Лот 1'!сссс</definedName>
    <definedName name="сссс">[0]!сссс</definedName>
    <definedName name="сссс_1" localSheetId="0">'Лот 1'!сссс_1</definedName>
    <definedName name="сссс_1">сссс_1</definedName>
    <definedName name="сссс_10" localSheetId="0">'Лот 1'!сссс_10</definedName>
    <definedName name="сссс_10">сссс_10</definedName>
    <definedName name="сссссссссссссссссссссссссссссссссссссссссс" localSheetId="0">'Лот 1'!сссссссссссссссссссссссссссссссссссссссссс</definedName>
    <definedName name="сссссссссссссссссссссссссссссссссссссссссс">[0]!сссссссссссссссссссссссссссссссссссссссссс</definedName>
    <definedName name="сссссссссссссссссссссссссссссссссссссссссс_1" localSheetId="0">'Лот 1'!сссссссссссссссссссссссссссссссссссссссссс_1</definedName>
    <definedName name="сссссссссссссссссссссссссссссссссссссссссс_1">сссссссссссссссссссссссссссссссссссссссссс_1</definedName>
    <definedName name="сссссссссссссссссссссссссссссссссссссссссс_10" localSheetId="0">'Лот 1'!сссссссссссссссссссссссссссссссссссссссссс_10</definedName>
    <definedName name="сссссссссссссссссссссссссссссссссссссссссс_10">сссссссссссссссссссссссссссссссссссссссссс_10</definedName>
    <definedName name="ссы" localSheetId="0">'Лот 1'!ссы</definedName>
    <definedName name="ссы">[0]!ссы</definedName>
    <definedName name="ссы_1" localSheetId="0">'Лот 1'!ссы_1</definedName>
    <definedName name="ссы_1">ссы_1</definedName>
    <definedName name="ссы_10" localSheetId="0">'Лот 1'!ссы_10</definedName>
    <definedName name="ссы_10">ссы_10</definedName>
    <definedName name="сто">#REF!</definedName>
    <definedName name="сто_проц_ф">#REF!</definedName>
    <definedName name="сто_процентов">#REF!</definedName>
    <definedName name="тепло_проц_ф">#REF!</definedName>
    <definedName name="тепло_процент">#REF!</definedName>
    <definedName name="третий">#REF!</definedName>
    <definedName name="у" localSheetId="0">'Лот 1'!у</definedName>
    <definedName name="у">[0]!у</definedName>
    <definedName name="у_1" localSheetId="0">'Лот 1'!у_1</definedName>
    <definedName name="у_1">у_1</definedName>
    <definedName name="у_10" localSheetId="0">'Лот 1'!у_10</definedName>
    <definedName name="у_10">у_10</definedName>
    <definedName name="УА" localSheetId="0">'Лот 1'!УА</definedName>
    <definedName name="УА">[0]!УА</definedName>
    <definedName name="УА_1" localSheetId="0">'Лот 1'!УА_1</definedName>
    <definedName name="УА_1">УА_1</definedName>
    <definedName name="УА_10" localSheetId="0">'Лот 1'!УА_10</definedName>
    <definedName name="УА_10">УА_10</definedName>
    <definedName name="УП" localSheetId="0">'Лот 1'!УП</definedName>
    <definedName name="УП">[0]!УП</definedName>
    <definedName name="УП_1" localSheetId="0">'Лот 1'!УП_1</definedName>
    <definedName name="УП_1">УП_1</definedName>
    <definedName name="УП_10" localSheetId="0">'Лот 1'!УП_10</definedName>
    <definedName name="УП_10">УП_10</definedName>
    <definedName name="уфэ" localSheetId="0">'Лот 1'!уфэ</definedName>
    <definedName name="уфэ">[0]!уфэ</definedName>
    <definedName name="уфэ_1" localSheetId="0">'Лот 1'!уфэ_1</definedName>
    <definedName name="уфэ_1">уфэ_1</definedName>
    <definedName name="уфэ_10" localSheetId="0">'Лот 1'!уфэ_10</definedName>
    <definedName name="уфэ_10">уфэ_10</definedName>
    <definedName name="фыв" localSheetId="0">'Лот 1'!фыв</definedName>
    <definedName name="фыв">[0]!фыв</definedName>
    <definedName name="фыв_1" localSheetId="0">'Лот 1'!фыв_1</definedName>
    <definedName name="фыв_1">фыв_1</definedName>
    <definedName name="фыв_10" localSheetId="0">'Лот 1'!фыв_10</definedName>
    <definedName name="фыв_10">фыв_10</definedName>
    <definedName name="ц" localSheetId="0">'Лот 1'!ц</definedName>
    <definedName name="ц">[0]!ц</definedName>
    <definedName name="ц_1" localSheetId="0">'Лот 1'!ц_1</definedName>
    <definedName name="ц_1">ц_1</definedName>
    <definedName name="ц_10" localSheetId="0">'Лот 1'!ц_10</definedName>
    <definedName name="ц_10">ц_10</definedName>
    <definedName name="цу" localSheetId="0">'Лот 1'!цу</definedName>
    <definedName name="цу">[0]!цу</definedName>
    <definedName name="цу_1" localSheetId="0">'Лот 1'!цу_1</definedName>
    <definedName name="цу_1">цу_1</definedName>
    <definedName name="цу_10" localSheetId="0">'Лот 1'!цу_10</definedName>
    <definedName name="цу_10">цу_10</definedName>
    <definedName name="четвертый">#REF!</definedName>
    <definedName name="ччxxxxxxxxxxxxxxxxxxxxxxxxxxxxxxxx" localSheetId="0">'Лот 1'!ччxxxxxxxxxxxxxxxxxxxxxxxxxxxxxxxx</definedName>
    <definedName name="ччxxxxxxxxxxxxxxxxxxxxxxxxxxxxxxxx">[0]!ччxxxxxxxxxxxxxxxxxxxxxxxxxxxxxxxx</definedName>
    <definedName name="ччxxxxxxxxxxxxxxxxxxxxxxxxxxxxxxxx_1" localSheetId="0">'Лот 1'!ччxxxxxxxxxxxxxxxxxxxxxxxxxxxxxxxx_1</definedName>
    <definedName name="ччxxxxxxxxxxxxxxxxxxxxxxxxxxxxxxxx_1">ччxxxxxxxxxxxxxxxxxxxxxxxxxxxxxxxx_1</definedName>
    <definedName name="ччxxxxxxxxxxxxxxxxxxxxxxxxxxxxxxxx_10" localSheetId="0">'Лот 1'!ччxxxxxxxxxxxxxxxxxxxxxxxxxxxxxxxx_10</definedName>
    <definedName name="ччxxxxxxxxxxxxxxxxxxxxxxxxxxxxxxxx_10">ччxxxxxxxxxxxxxxxxxxxxxxxxxxxxxxxx_10</definedName>
    <definedName name="ъъъъъъъъъъъъъъъъъъъъъъъъъъъъъъъъъъъъъъъъъъъъъъъъъъъъъъъъъъъъъъъъъ" localSheetId="0">'Лот 1'!ъъъъъъъъъъъъъъъъъъъъъъъъъъъъъъъъъъъъъъъъъъъъъъъъъъъъъъъъъъъъъъъъъ</definedName>
    <definedName name="ъъъъъъъъъъъъъъъъъъъъъъъъъъъъъъъъъъъъъъъъъъъъъъъъъъъъъъъъъъъъъъъъъ">[0]!ъъъъъъъъъъъъъъъъъъъъъъъъъъъъъъъъъъъъъъъъъъъъъъъъъъъъъъъъъъъъъъъъъ</definedName>
    <definedName name="ъъъъъъъъъъъъъъъъъъъъъъъъъъъъъъъъъъъъъъъъъъъъъъъъъъъъъъъъъъъъъъъъъ_1" localSheetId="0">'Лот 1'!ъъъъъъъъъъъъъъъъъъъъъъъъъъъъъъъъъъъъъъъъъъъъъъъъъъъъъъъъъъъъъъъъъ_1</definedName>
    <definedName name="ъъъъъъъъъъъъъъъъъъъъъъъъъъъъъъъъъъъъъъъъъъъъъъъъъъъъъъъъъъъъъъъъъ_1">ъъъъъъъъъъъъъъъъъъъъъъъъъъъъъъъъъъъъъъъъъъъъъъъъъъъъъъъъъъъъъъъъъ_1</definedName>
    <definedName name="ъъъъъъъъъъъъъъъъъъъъъъъъъъъъъъъъъъъъъъъъъъъъъъъъъъъъъъъъъъъъъъъъъ_10" localSheetId="0">'Лот 1'!ъъъъъъъъъъъъъъъъъъъъъъъъъъъъъъъъъъъъъъъъъъъъъъъъъъъъъъъъъъъъъъъъъ_10</definedName>
    <definedName name="ъъъъъъъъъъъъъъъъъъъъъъъъъъъъъъъъъъъъъъъъъъъъъъъъъъъъъъъъъъъъъъъъъ_10">ъъъъъъъъъъъъъъъъъъъъъъъъъъъъъъъъъъъъъъъъъъъъъъъъъъъъъъъъъъъъъъъъъ_10</definedName>
    <definedName name="ъъъъъъъъъъъъъъъъъъъъъъьь" localSheetId="0">'Лот 1'!ъъъъъъъъъъъъъъъъъъъъъъьь</definedName>
    <definedName name="ъъъъъъъъъъъъъъъъъъъъъъьь">[0]!ъъъъъъъъъъъъъъъъъъъъъъьь</definedName>
    <definedName name="ъъъъъъъъъъъъъъъъъъъъъъьь_1" localSheetId="0">'Лот 1'!ъъъъъъъъъъъъъъъъъъъъъъьь_1</definedName>
    <definedName name="ъъъъъъъъъъъъъъъъъъъъъъьь_1">ъъъъъъъъъъъъъъъъъъъъъъьь_1</definedName>
    <definedName name="ъъъъъъъъъъъъъъъъъъъъъъьь_10" localSheetId="0">'Лот 1'!ъъъъъъъъъъъъъъъъъъъъъъьь_10</definedName>
    <definedName name="ъъъъъъъъъъъъъъъъъъъъъъьь_10">ъъъъъъъъъъъъъъъъъъъъъъьь_10</definedName>
    <definedName name="ъъъъъъъъъььььььььь" localSheetId="0">'Лот 1'!ъъъъъъъъъььььььььь</definedName>
    <definedName name="ъъъъъъъъъььььььььь">[0]!ъъъъъъъъъььььььььь</definedName>
    <definedName name="ъъъъъъъъъььььььььь_1" localSheetId="0">'Лот 1'!ъъъъъъъъъььььььььь_1</definedName>
    <definedName name="ъъъъъъъъъььььььььь_1">ъъъъъъъъъььььььььь_1</definedName>
    <definedName name="ъъъъъъъъъььььььььь_10" localSheetId="0">'Лот 1'!ъъъъъъъъъььььььььь_10</definedName>
    <definedName name="ъъъъъъъъъььььььььь_10">ъъъъъъъъъььььььььь_10</definedName>
    <definedName name="ъъъъъъъъъьььььььььььььььььььььъъъъъъъъъъъъъъъъъъъъъъъъъъъъъъъъъъъъъъъъъъъъъъъъъъъъъъъъъъъъъъъъъ" localSheetId="0">'Лот 1'!ъъъъъъъъъьььььььььььььььььььььъъъъъъъъъъъъъъъъъъъъъъъъъъъъъъъъъъъъъъъъъъъъъъъъъъъъъъъъъъъъъъъъъ</definedName>
    <definedName name="ъъъъъъъъъьььььььььььььььььььььъъъъъъъъъъъъъъъъъъъъъъъъъъъъъъъъъъъъъъъъъъъъъъъъъъъъъъъъъъъъъъъъъ">[0]!ъъъъъъъъъьььььььььььььььььььььъъъъъъъъъъъъъъъъъъъъъъъъъъъъъъъъъъъъъъъъъъъъъъъъъъъъъъъъъъъъъъъъъ</definedName>
    <definedName name="ъъъъъъъъъьььььььььььььььььььььъъъъъъъъъъъъъъъъъъъъъъъъъъъъъъъъъъъъъъъъъъъъъъъъъъъъъъъъъъъъъъъъъ_1" localSheetId="0">'Лот 1'!ъъъъъъъъъьььььььььььььььььььььъъъъъъъъъъъъъъъъъъъъъъъъъъъъъъъъъъъъъъъъъъъъъъъъъъъъъъъъъъъъъъъъъ_1</definedName>
    <definedName name="ъъъъъъъъъьььььььььььььььььььььъъъъъъъъъъъъъъъъъъъъъъъъъъъъъъъъъъъъъъъъъъъъъъъъъъъъъъъъъъъъъъъъъ_1">ъъъъъъъъъьььььььььььььььььььььъъъъъъъъъъъъъъъъъъъъъъъъъъъъъъъъъъъъъъъъъъъъъъъъъъъъъъъъъъъъъъъъъ_1</definedName>
    <definedName name="ъъъъъъъъъьььььььььььььььььььььъъъъъъъъъъъъъъъъъъъъъъъъъъъъъъъъъъъъъъъъъъъъъъъъъъъъъъъъъъъъъъъъъ_10" localSheetId="0">'Лот 1'!ъъъъъъъъъьььььььььььььььььььььъъъъъъъъъъъъъъъъъъъъъъъъъъъъъъъъъъъъъъъъъъъъъъъъъъъъъъъъъъъъъъъъъ_10</definedName>
    <definedName name="ъъъъъъъъъьььььььььььььььььььььъъъъъъъъъъъъъъъъъъъъъъъъъъъъъъъъъъъъъъъъъъъъъъъъъъъъъъъъъъъъъъъъъ_10">ъъъъъъъъъьььььььььььььььььььььъъъъъъъъъъъъъъъъъъъъъъъъъъъъъъъъъъъъъъъъъъъъъъъъъъъъъъъъъъъъъъъъъ_10</definedName>
    <definedName name="ыв" localSheetId="0">'Лот 1'!ыв</definedName>
    <definedName name="ыв">[0]!ыв</definedName>
    <definedName name="ыв_1" localSheetId="0">'Лот 1'!ыв_1</definedName>
    <definedName name="ыв_1">ыв_1</definedName>
    <definedName name="ыв_10" localSheetId="0">'Лот 1'!ыв_10</definedName>
    <definedName name="ыв_10">ыв_10</definedName>
    <definedName name="ыыыы" localSheetId="0">'Лот 1'!ыыыы</definedName>
    <definedName name="ыыыы">[0]!ыыыы</definedName>
    <definedName name="ыыыы_1" localSheetId="0">'Лот 1'!ыыыы_1</definedName>
    <definedName name="ыыыы_1">ыыыы_1</definedName>
    <definedName name="ыыыы_10" localSheetId="0">'Лот 1'!ыыыы_10</definedName>
    <definedName name="ыыыы_10">ыыыы_10</definedName>
    <definedName name="электро_проц_ф">#REF!</definedName>
    <definedName name="электро_процент">#REF!</definedName>
    <definedName name="яяяяяяяяяяяяяяяяяяяяяяяяяяяяяяяяяяяяя" localSheetId="0">'Лот 1'!яяяяяяяяяяяяяяяяяяяяяяяяяяяяяяяяяяяяя</definedName>
    <definedName name="яяяяяяяяяяяяяяяяяяяяяяяяяяяяяяяяяяяяя">[0]!яяяяяяяяяяяяяяяяяяяяяяяяяяяяяяяяяяяяя</definedName>
    <definedName name="яяяяяяяяяяяяяяяяяяяяяяяяяяяяяяяяяяяяя_1" localSheetId="0">'Лот 1'!яяяяяяяяяяяяяяяяяяяяяяяяяяяяяяяяяяяяя_1</definedName>
    <definedName name="яяяяяяяяяяяяяяяяяяяяяяяяяяяяяяяяяяяяя_1">яяяяяяяяяяяяяяяяяяяяяяяяяяяяяяяяяяяяя_1</definedName>
    <definedName name="яяяяяяяяяяяяяяяяяяяяяяяяяяяяяяяяяяяяя_10" localSheetId="0">'Лот 1'!яяяяяяяяяяяяяяяяяяяяяяяяяяяяяяяяяяяяя_10</definedName>
    <definedName name="яяяяяяяяяяяяяяяяяяяяяяяяяяяяяяяяяяяяя_10">яяяяяяяяяяяяяяяяяяяяяяяяяяяяяяяяяяяяя_10</definedName>
  </definedNames>
  <calcPr fullCalcOnLoad="1"/>
</workbook>
</file>

<file path=xl/sharedStrings.xml><?xml version="1.0" encoding="utf-8"?>
<sst xmlns="http://schemas.openxmlformats.org/spreadsheetml/2006/main" count="598" uniqueCount="189">
  <si>
    <t xml:space="preserve"> -выявление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лестницами;</t>
  </si>
  <si>
    <t xml:space="preserve"> -при выявлении повреждений и нарушений - разработка плана восстановительных работ (при необходимости), проведение восстановительных работ;</t>
  </si>
  <si>
    <t xml:space="preserve">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косоурам;
</t>
  </si>
  <si>
    <t>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</si>
  <si>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 xml:space="preserve"> -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трубопроводов;</t>
  </si>
  <si>
    <t>определение целостности конструкций и проверка работоспособности дымоходов печей, каминов и очагов;</t>
  </si>
  <si>
    <t>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(дымоходов);</t>
  </si>
  <si>
    <t>очистка от сажи дымоходов и труб печей;</t>
  </si>
  <si>
    <t>устранение завалов в дымовых каналах.</t>
  </si>
  <si>
    <t xml:space="preserve"> -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каналах);</t>
  </si>
  <si>
    <t xml:space="preserve"> -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канализации;</t>
  </si>
  <si>
    <t xml:space="preserve"> -техническое обслуживание и ремонт силовых и осветительных установок, электрических установок систем дымоудаления, систем автоматической пожарной сигнализации, внутреннего противопожарного водопровода, лифтов, установок автоматизации котельных,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электрооборудования;</t>
  </si>
  <si>
    <t xml:space="preserve"> - сухая и влажная уборка тамбуров, холлов, коридоров, галерей, лифтовых площадок и лифтовых холлов и кабин, лестничных площадок и маршей, пандусов;</t>
  </si>
  <si>
    <t>- влажная протирка подоконников, оконных решеток, перил лестниц, шкафов для электросчетчиков слаботочных устройств, почтовых ящиков, дверных коробок, полотен дверей, доводчиков, дверных ручек;</t>
  </si>
  <si>
    <t xml:space="preserve"> -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дом.</t>
  </si>
  <si>
    <t xml:space="preserve"> -очистка придомовой территории от снега наносного происхождения (или подметание такой территории, свободной от снежного покрова);</t>
  </si>
  <si>
    <t xml:space="preserve"> - организация мест накопления бытовых отходов, сбор отходов I - IV классов опасности (отработанных ртутьсодержащих ламп и др.) и их передача в специализированные организации, имеющие лицензии на осуществление деятельности по сбору, использованию, обезвреживанию, транспортированию и размещению таких отходов.</t>
  </si>
  <si>
    <t>5 раз в неделю</t>
  </si>
  <si>
    <t>Общая площадь нежилых помещений</t>
  </si>
  <si>
    <t xml:space="preserve">        обязательные работы и услуги по содержанию и ремонту общего имущества собственников помещений в многоквартирном доме, являющегося объектом конкурса</t>
  </si>
  <si>
    <t>Стоимость на 1 кв. м в месяц, руб.</t>
  </si>
  <si>
    <t>рублей</t>
  </si>
  <si>
    <t>Наименование работ и услуг</t>
  </si>
  <si>
    <t>Периодичность выполнения работ и оказания услуг</t>
  </si>
  <si>
    <t>Годовая плата, (рублей)</t>
  </si>
  <si>
    <t>1. Работы, выполняемые в отношении всех видов фундаментов</t>
  </si>
  <si>
    <t xml:space="preserve"> - проверка соответствия параметров вертикальной планировки территории вокруг здания проектным параметрам. Устранение выявленных нарушений;</t>
  </si>
  <si>
    <t>1 раз в год</t>
  </si>
  <si>
    <t xml:space="preserve"> - проверка технического состояния видимых частей конструкций с выявлением:</t>
  </si>
  <si>
    <t xml:space="preserve"> - признаков неравномерных осадок фундаментов всех типов;</t>
  </si>
  <si>
    <t xml:space="preserve"> - коррозии арматуры, расслаивания, трещин, выпучивания, отклонения от вертикали в домах с бетонными, железобетонными и каменными фундаментами;</t>
  </si>
  <si>
    <t xml:space="preserve"> - поражения гнилью и частичного разрушения деревянного основания в домах со столбчатыми или свайными деревянными фундаментами;</t>
  </si>
  <si>
    <t xml:space="preserve"> - при выявлении нарушений - разработка контрольных шурфов в местах обнаружения дефектов, детальное обследование и составление плана мероприятий по устранению причин нарушения и восстановлению эксплуатационных свойств конструкций;</t>
  </si>
  <si>
    <t xml:space="preserve"> - проверка состояния гидроизоляции фундаментов и систем водоотвода фундамента. При выявлении нарушений - восстановление их работоспособности;</t>
  </si>
  <si>
    <t xml:space="preserve"> - определение и документальное фиксирование температуры вечномерзлых грунтов для фундаментов в условиях вечномерзлых грунтов.</t>
  </si>
  <si>
    <t>2. Работы, выполняемые в зданиях с подвалами</t>
  </si>
  <si>
    <t xml:space="preserve"> - проверка температурно-влажностного режима подвальных помещений и при выявлении нарушений устранение причин его нарушения;</t>
  </si>
  <si>
    <t>2 раза в год</t>
  </si>
  <si>
    <t xml:space="preserve"> -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требованиями;</t>
  </si>
  <si>
    <t xml:space="preserve"> - контроль за состоянием дверей подвалов и технических подполий, запорных устройств на них. Устранение выявленных неисправностей.</t>
  </si>
  <si>
    <t>3. Работы, выполняемые для надлежащего содержания стен многоквартирных домов</t>
  </si>
  <si>
    <t xml:space="preserve"> -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блоков;</t>
  </si>
  <si>
    <t xml:space="preserve"> - в случае выявления повреждений и нарушений - составление плана мероприятий по инструментальному обследованию стен, восстановлению проектных условий их эксплуатации и его выполнение.</t>
  </si>
  <si>
    <t>4. Работы, выполняемые в целях надлежащего содержания перекрытий и покрытий многоквартирных домов</t>
  </si>
  <si>
    <t xml:space="preserve"> - выявление нарушений условий эксплуатации, несанкционированных изменений конструктивного решения, выявления прогибов, трещин и колебаний;</t>
  </si>
  <si>
    <t xml:space="preserve"> - выявление наличия, характера и величины трещин в сводах, изменений состояния кладки, коррозии балок в домах с перекрытиями из кирпичных сводов;</t>
  </si>
  <si>
    <t xml:space="preserve"> - проверка состояния утеплителя, гидроизоляции и звукоизоляции, адгезии отделочных слоев к конструкциям перекрытия (покрытия);</t>
  </si>
  <si>
    <t xml:space="preserve"> -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</si>
  <si>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5. Работы, выполняемые в целях надлежащего содержания колонн и столбов многоквартирных домов</t>
  </si>
  <si>
    <t xml:space="preserve"> - выявление поражения гнилью, дереворазрушающими грибками и жучками-точильщиками, расслоения древесины, разрывов волокон древесины в домах с деревянными стойками;</t>
  </si>
  <si>
    <t xml:space="preserve"> - контроль состояния металлических закладных деталей в домах со сборными и монолитными железобетонными колоннами;</t>
  </si>
  <si>
    <t>6. Работы, выполняемые в целях надлежащего содержания балок (ригелей) перекрытий и покрытий многоквартирных домов</t>
  </si>
  <si>
    <t xml:space="preserve"> -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трещин;</t>
  </si>
  <si>
    <t xml:space="preserve"> -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покрытий;</t>
  </si>
  <si>
    <t xml:space="preserve"> -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покрытий;</t>
  </si>
  <si>
    <t xml:space="preserve"> -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скалывания;</t>
  </si>
  <si>
    <t>7. Работы, выполняемые в целях надлежащего содержания крыш многоквартирных домов</t>
  </si>
  <si>
    <t>проверка кровли на отсутствие протечек;</t>
  </si>
  <si>
    <t>проверка молниезащитных устройств, заземления мачт и другого оборудования, расположенного на крыше;</t>
  </si>
  <si>
    <t>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крышах;</t>
  </si>
  <si>
    <t>проверка температурно-влажностного режима и воздухообмена на чердаке;</t>
  </si>
  <si>
    <t>контроль состояния оборудования или устройств, предотвращающих образование наледи и сосулек;</t>
  </si>
  <si>
    <t>проверка и при необходимости очистка кровли и водоотводящих устройств от мусора, грязи и наледи, препятствующих стоку дождевых и талых вод;</t>
  </si>
  <si>
    <t>проверка и при необходимости очистка кровли от скопления снега и наледи;</t>
  </si>
  <si>
    <t>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составами;</t>
  </si>
  <si>
    <t>проверка и при необходимости восстановление насыпного пригрузочного защитного слоя для эластомерных или термопластичных мембран балластного способа соединения кровель;</t>
  </si>
  <si>
    <t>проверка и при необходимости восстановление пешеходных дорожек в местах пешеходных зон кровель из эластомерных и термопластичных материалов;</t>
  </si>
  <si>
    <t>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деталей;</t>
  </si>
  <si>
    <t>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работ.</t>
  </si>
  <si>
    <t>8. Работы, выполняемые в целях надлежащего содержания лестниц многоквартирных домов</t>
  </si>
  <si>
    <t>9. Работы, выполняемые в целях надлежащего содержания фасадов многоквартирных домов:</t>
  </si>
  <si>
    <t xml:space="preserve"> -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водостоков;</t>
  </si>
  <si>
    <t xml:space="preserve"> - контроль состояния и работоспособности подсветки информационных знаков, входов в подъезды (домовые знаки и т.д.);</t>
  </si>
  <si>
    <t xml:space="preserve"> -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козырьках;</t>
  </si>
  <si>
    <t xml:space="preserve"> - контроль состояния и восстановление или замена отдельных элементов крылец и зонтов над входами в здание, в подвалы и над балконами;</t>
  </si>
  <si>
    <t xml:space="preserve"> -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(остановы);</t>
  </si>
  <si>
    <t>10. Работы, выполняемые в целях надлежащего содержания перегородок в многоквартирных домах:</t>
  </si>
  <si>
    <t xml:space="preserve"> - проверка звукоизоляции и огнезащиты;</t>
  </si>
  <si>
    <t>11. Работы, выполняемые в целях надлежащего содержания внутренней отделки многоквартирных домов, - проверка состояния внутренней отделки. При наличии угрозы обрушения отделочных слоев или нарушения защитных свойств отделки по отношению к несущим конструкциям и инженерному оборудованию - устранение выявленных нарушений.</t>
  </si>
  <si>
    <t>12. Работы, выполняемые в целях надлежащего содержания полов помещений, относящихся к общему имуществу в многоквартирном доме:</t>
  </si>
  <si>
    <t xml:space="preserve"> - проверка состояния основания, поверхностного слоя и работоспособности системы вентиляции (для деревянных полов);</t>
  </si>
  <si>
    <t>13. Работы, выполняемые в целях надлежащего содержания оконных и дверных заполнений помещений, относящихся к общему имуществу в многоквартирном доме:</t>
  </si>
  <si>
    <t xml:space="preserve"> -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доме;</t>
  </si>
  <si>
    <t xml:space="preserve"> - при выявлении нарушений в отопительный период - незамедлительный ремонт. В остальных случаях - разработка плана восстановительных работ (при необходимости), проведение восстановительных работ.</t>
  </si>
  <si>
    <t>II. 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</si>
  <si>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>14. Работы, выполняемые в целях надлежащего содержания мусоропроводов многоквартирных домов:</t>
  </si>
  <si>
    <t xml:space="preserve"> - проверка технического состояния и работоспособности элементов мусоропровода;</t>
  </si>
  <si>
    <t xml:space="preserve"> - при выявлении засоров - незамедлительное их устранение;</t>
  </si>
  <si>
    <t xml:space="preserve"> - чистка, промывка и дезинфекция загрузочных клапанов стволов мусоропроводов, мусоросборной камеры и ее оборудования;</t>
  </si>
  <si>
    <t>15. Работы, выполняемые в целях надлежащего содержания систем вентиляции и дымоудаления многоквартирных домов:</t>
  </si>
  <si>
    <t xml:space="preserve"> -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систем;</t>
  </si>
  <si>
    <t xml:space="preserve"> - контроль состояния, выявление и устранение причин недопустимых вибраций и шума при работе вентиляционной установки;</t>
  </si>
  <si>
    <t xml:space="preserve"> - проверка утепления теплых чердаков, плотности закрытия входов на них;</t>
  </si>
  <si>
    <t xml:space="preserve"> -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креплений;</t>
  </si>
  <si>
    <t xml:space="preserve"> - проверка исправности, техническое обслуживание и ремонт оборудования системы холодоснабжения;</t>
  </si>
  <si>
    <t xml:space="preserve"> - контроль и обеспечение исправного состояния систем автоматического дымоудаления;</t>
  </si>
  <si>
    <t xml:space="preserve"> - сезонное открытие и закрытие калорифера со стороны подвода воздуха;</t>
  </si>
  <si>
    <t xml:space="preserve"> - контроль состояния и восстановление антикоррозионной окраски металлических вытяжных каналов, труб, поддонов и дефлекторов;</t>
  </si>
  <si>
    <t>16. Работы, выполняемые в целях надлежащего содержания печей, каминов и очагов в многоквартирных домах:</t>
  </si>
  <si>
    <t>17. Работы, выполняемые в целях надлежащего содержания индивидуальных тепловых пунктов и водоподкачек в многоквартирных домах:</t>
  </si>
  <si>
    <t xml:space="preserve"> -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домах;</t>
  </si>
  <si>
    <t xml:space="preserve"> -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оборудования;</t>
  </si>
  <si>
    <t xml:space="preserve"> - гидравлические и тепловые испытания оборудования индивидуальных тепловых пунктов и водоподкачек;</t>
  </si>
  <si>
    <t xml:space="preserve"> - работы по очистке теплообменного оборудования для удаления накипно-коррозионных отложений;</t>
  </si>
  <si>
    <t xml:space="preserve"> - 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</si>
  <si>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18. Общие работы, выполняемые для надлежащего содержания систем водоснабжения (холодного и горячего), отопления и водоотведения в многоквартирных домах:</t>
  </si>
  <si>
    <t xml:space="preserve"> -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систем;</t>
  </si>
  <si>
    <t xml:space="preserve"> - контроль состояния и замена неисправных контрольно-измерительных приборов (манометров, термометров и т.п.);</t>
  </si>
  <si>
    <t xml:space="preserve"> -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доме;</t>
  </si>
  <si>
    <t>по мере необходимости</t>
  </si>
  <si>
    <t xml:space="preserve"> - контроль состояния и незамедлительное восстановление герметичности участков трубопроводов и соединительных элементов в случае их разгерметизации;</t>
  </si>
  <si>
    <t xml:space="preserve"> - переключение в целях надежной эксплуатации режимов работы внутреннего водостока, гидравлического затвора внутреннего водостока;</t>
  </si>
  <si>
    <t xml:space="preserve"> - промывка участков водопровода после выполнения ремонтно-строительных работ на водопроводе;</t>
  </si>
  <si>
    <t xml:space="preserve"> - очистка и промывка водонапорных баков;</t>
  </si>
  <si>
    <t xml:space="preserve"> - проверка и обеспечение работоспособности местных локальных очистных сооружений (септики) и дворовых туалетов;</t>
  </si>
  <si>
    <t xml:space="preserve"> - промывка систем водоснабжения для удаления накипно-коррозионных отложений.</t>
  </si>
  <si>
    <t>19. Работы, выполняемые в целях надлежащего содержания систем теплоснабжения (отопление, горячее водоснабжение) в многоквартирных домах:</t>
  </si>
  <si>
    <t xml:space="preserve"> - испытания на прочность и плотность (гидравлические испытания) узлов ввода и систем отопления, промывка и регулировка систем отопления;</t>
  </si>
  <si>
    <t xml:space="preserve"> - проведение пробных пусконаладочных работ (пробные топки);</t>
  </si>
  <si>
    <t xml:space="preserve"> - удаление воздуха из системы отопления;</t>
  </si>
  <si>
    <t xml:space="preserve"> - промывка централизованных систем теплоснабжения для удаления накипно-коррозионных отложений.</t>
  </si>
  <si>
    <t>20. Работы, выполняемые в целях надлежащего содержания электрооборудования, радио- и телекоммуникационного оборудования в многоквартирном доме:</t>
  </si>
  <si>
    <t xml:space="preserve"> -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по результатам проверки;</t>
  </si>
  <si>
    <t xml:space="preserve"> - проверка и обеспечение работоспособности устройств защитного отключения;</t>
  </si>
  <si>
    <t>21. Работы, выполняемые в целях надлежащего содержания систем внутридомового газового оборудования в многоквартирном доме:</t>
  </si>
  <si>
    <t xml:space="preserve"> - организация проверки состояния системы внутридомового газового оборудования и ее отдельных элементов;</t>
  </si>
  <si>
    <t xml:space="preserve"> - организация технического обслуживания и ремонта систем контроля загазованности помещений;</t>
  </si>
  <si>
    <t xml:space="preserve"> 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</si>
  <si>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22. Работы, выполняемые в целях надлежащего содержания и ремонта лифта (лифтов) в многоквартирном доме:</t>
  </si>
  <si>
    <t xml:space="preserve"> - организация системы диспетчерского контроля и обеспечение диспетчерской связи с кабиной лифта;</t>
  </si>
  <si>
    <t xml:space="preserve"> - обеспечение проведения осмотров, технического обслуживания и ремонт лифта (лифтов);</t>
  </si>
  <si>
    <t xml:space="preserve"> - обеспечение проведения аварийного обслуживания лифта (лифтов);</t>
  </si>
  <si>
    <t>обеспечение проведения технического освидетельствования лифта (лифтов), в том числе после замены элементов оборудования.</t>
  </si>
  <si>
    <t>III. Работы и услуги по содержанию иного общего имущества в многоквартирном доме</t>
  </si>
  <si>
    <t>23. Работы по содержанию помещений, входящих в состав общего имущества в многоквартирном доме:</t>
  </si>
  <si>
    <t xml:space="preserve"> - мытье окон;</t>
  </si>
  <si>
    <t xml:space="preserve"> - очистка систем защиты от грязи (металлических решеток, ячеистых покрытий, приямков, текстильных матов);</t>
  </si>
  <si>
    <t>24.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- придомовая территория), в холодный период года:</t>
  </si>
  <si>
    <t xml:space="preserve"> - очистка крышек люков колодцев и пожарных гидрантов от снега и льда толщиной слоя свыше 5 см;</t>
  </si>
  <si>
    <t xml:space="preserve"> - сдвигание свежевыпавшего снега и очистка придомовой территории от снега и льда при наличии колейности свыше 5 см;</t>
  </si>
  <si>
    <t xml:space="preserve"> - уборка крыльца и площадки перед входом в подъезд.</t>
  </si>
  <si>
    <t xml:space="preserve"> - очистка придомовой территории от наледи и льда;</t>
  </si>
  <si>
    <t xml:space="preserve"> - очистка от мусора урн, установленных возле подъездов, и их промывка, уборка контейнерных площадок, расположенных на придомовой территории общего имущества многоквартирного дома;</t>
  </si>
  <si>
    <t>25. Работы по содержанию придомовой территории в теплый период года:</t>
  </si>
  <si>
    <t xml:space="preserve"> - подметание и уборка придомовой территории;</t>
  </si>
  <si>
    <t xml:space="preserve"> - уборка крыльца и площадки перед входом в подъезд, очистка металлической решетки и приямка.</t>
  </si>
  <si>
    <t xml:space="preserve"> - уборка и выкашивание газонов;</t>
  </si>
  <si>
    <t xml:space="preserve"> - прочистка ливневой канализации;</t>
  </si>
  <si>
    <t>26. Работы по обеспечению вывоза бытовых отходов, в том числе откачке жидких бытовых отходов:</t>
  </si>
  <si>
    <t xml:space="preserve"> - вывоз жидких бытовых отходов из дворовых туалетов, находящихся на придомовой территории;</t>
  </si>
  <si>
    <t xml:space="preserve"> - вывоз бытовых сточных вод из септиков, находящихся на придомовой территории;</t>
  </si>
  <si>
    <t>27. Работы по обеспечению требований пожарной безопасности - осмотры и обеспечение работоспособного состояния пожарных лестниц, лазов, проходов, выходов, систем аварийного освещения, пожаротушения, сигнализации, противопожарного водоснабжения, средств противопожарной защиты, противодымной защиты.</t>
  </si>
  <si>
    <t>28.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населения.</t>
  </si>
  <si>
    <t>ВСЕГО</t>
  </si>
  <si>
    <t>площадь многоквартирного дома</t>
  </si>
  <si>
    <t>I. 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многоквартирного дома</t>
  </si>
  <si>
    <t>2 раза в год при подготовке к сезонной эксплуатации</t>
  </si>
  <si>
    <t xml:space="preserve"> - контроль состояния и замена вышедших из строя датчиков, проводки и оборудования пожарной и охранной сигнализации.</t>
  </si>
  <si>
    <t xml:space="preserve"> - очистка от мусора и промывка урн, установленных возле подъездов, и уборка контейнерных площадок, расположенных на территории общего имущества многоквартирного дома;</t>
  </si>
  <si>
    <t xml:space="preserve"> - незамедлительный вывоз твердых бытовых отходов при накоплении более 2,5 куб. метров;</t>
  </si>
  <si>
    <t>Размер платы за содержание и ремонт жилого помещения в год  руб.</t>
  </si>
  <si>
    <t>1 раз в год при подготовке к весенне-летнему сезону</t>
  </si>
  <si>
    <t>5 раз в год</t>
  </si>
  <si>
    <t>Стоимость на 1 кв.м. общей площади, (рублей в месяц)</t>
  </si>
  <si>
    <t>кв.м.</t>
  </si>
  <si>
    <t>1 раз в год при подготовке к сезонной эксплуатации</t>
  </si>
  <si>
    <t>Лот №1</t>
  </si>
  <si>
    <t xml:space="preserve"> -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устройств;</t>
  </si>
  <si>
    <t xml:space="preserve"> -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стен;</t>
  </si>
  <si>
    <t xml:space="preserve"> -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камней;</t>
  </si>
  <si>
    <t xml:space="preserve"> -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плит;
</t>
  </si>
  <si>
    <t xml:space="preserve"> -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настила;</t>
  </si>
  <si>
    <t xml:space="preserve"> -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покрытиями;</t>
  </si>
  <si>
    <t xml:space="preserve"> - выявление нарушений условий эксплуатации, несанкционированных изменений конструктивного причин нарушения и решения, потери устойчивости, наличия, характера и величины трещин, выпучивания, отклонения от вертикали;</t>
  </si>
  <si>
    <t xml:space="preserve"> -контроль состояния и выявление коррозии арматуры и арматурной сетки, отслоения защитного слоя бетона, оголения арматуры и нарушения ее сцепления с бетоном, глубоких сколов бетона в домах со сборными и монолитными железобетонными колоннами;</t>
  </si>
  <si>
    <t xml:space="preserve"> -выявление разрушения или выпадения кирпичей, разрывов или выдергивания стальных связей и анкеров, повреждений кладки под опорами балок и перемычек, раздробления камня или смещения рядов кладки по горизонтальным швам в домах с кирпичными столбами;</t>
  </si>
  <si>
    <t>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</si>
  <si>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покрытий;</t>
  </si>
  <si>
    <t>выявление деформации и повреждений в несущих конструкциях, надежности крепления ограждений, выбоин и сколов в ступенях;</t>
  </si>
  <si>
    <t>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лестницами;</t>
  </si>
  <si>
    <t xml:space="preserve"> -выявление прогибов косоуров, нарушения связи косоуров с площадками, коррозии металлических конструкций в домах с лестницами по стальным косоурам;</t>
  </si>
  <si>
    <t>Приложение № 5</t>
  </si>
  <si>
    <t>к конкурсной документации</t>
  </si>
  <si>
    <t>пгт Ленинское, ул. Ленина, д. 1</t>
  </si>
  <si>
    <t>Лот №2</t>
  </si>
  <si>
    <t>Лот №3</t>
  </si>
  <si>
    <t>пгт Ленинское, ул. Кооперативная, д. 14</t>
  </si>
  <si>
    <t>пгт Ленинское, ул. Комарова, д. 1 "б"</t>
  </si>
  <si>
    <t>от  13.08.2015 № 186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</si>
</sst>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"/>
    <numFmt numFmtId="169" formatCode="0.00000"/>
    <numFmt numFmtId="170" formatCode="0.0000"/>
    <numFmt numFmtId="171" formatCode="0.000"/>
    <numFmt numFmtId="172" formatCode="0.0%"/>
    <numFmt numFmtId="173" formatCode="General_)"/>
    <numFmt numFmtId="174" formatCode="0.000000"/>
    <numFmt numFmtId="175" formatCode="_(* #,##0.0000_);_(* \(#,##0.0000\);_(* &quot;-&quot;??_);_(@_)"/>
    <numFmt numFmtId="176" formatCode="0.0000000"/>
    <numFmt numFmtId="177" formatCode="0.000%"/>
    <numFmt numFmtId="178" formatCode="0.0000%"/>
    <numFmt numFmtId="179" formatCode="0.00000000"/>
    <numFmt numFmtId="180" formatCode="0.0000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38">
    <font>
      <sz val="10"/>
      <name val="Arial"/>
      <family val="0"/>
    </font>
    <font>
      <sz val="10"/>
      <name val="Helv"/>
      <family val="0"/>
    </font>
    <font>
      <sz val="1"/>
      <color indexed="16"/>
      <name val="Courier"/>
      <family val="1"/>
    </font>
    <font>
      <b/>
      <sz val="1"/>
      <color indexed="16"/>
      <name val="Courie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b/>
      <sz val="1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 Cyr"/>
      <family val="1"/>
    </font>
    <font>
      <sz val="8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sz val="10"/>
      <color indexed="9"/>
      <name val="Arial"/>
      <family val="2"/>
    </font>
    <font>
      <b/>
      <i/>
      <sz val="12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medium"/>
      <bottom/>
    </border>
    <border>
      <left style="medium"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1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165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6" fillId="0" borderId="0">
      <alignment/>
      <protection/>
    </xf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173" fontId="6" fillId="0" borderId="2">
      <alignment/>
      <protection locked="0"/>
    </xf>
    <xf numFmtId="0" fontId="8" fillId="7" borderId="3" applyNumberFormat="0" applyAlignment="0" applyProtection="0"/>
    <xf numFmtId="0" fontId="9" fillId="20" borderId="4" applyNumberFormat="0" applyAlignment="0" applyProtection="0"/>
    <xf numFmtId="0" fontId="10" fillId="20" borderId="3" applyNumberFormat="0" applyAlignment="0" applyProtection="0"/>
    <xf numFmtId="0" fontId="11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173" fontId="15" fillId="6" borderId="2">
      <alignment/>
      <protection/>
    </xf>
    <xf numFmtId="0" fontId="16" fillId="0" borderId="8" applyNumberFormat="0" applyFill="0" applyAlignment="0" applyProtection="0"/>
    <xf numFmtId="0" fontId="17" fillId="21" borderId="9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10" applyNumberFormat="0" applyFont="0" applyAlignment="0" applyProtection="0"/>
    <xf numFmtId="9" fontId="0" fillId="0" borderId="0" applyFont="0" applyFill="0" applyBorder="0" applyAlignment="0" applyProtection="0"/>
    <xf numFmtId="0" fontId="23" fillId="0" borderId="11" applyNumberFormat="0" applyFill="0" applyAlignment="0" applyProtection="0"/>
    <xf numFmtId="0" fontId="1" fillId="0" borderId="0">
      <alignment/>
      <protection/>
    </xf>
    <xf numFmtId="0" fontId="24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" fillId="0" borderId="0">
      <alignment/>
      <protection locked="0"/>
    </xf>
    <xf numFmtId="0" fontId="26" fillId="0" borderId="0">
      <alignment/>
      <protection/>
    </xf>
    <xf numFmtId="0" fontId="2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</cellStyleXfs>
  <cellXfs count="102">
    <xf numFmtId="0" fontId="0" fillId="0" borderId="0" xfId="0" applyAlignment="1">
      <alignment/>
    </xf>
    <xf numFmtId="0" fontId="30" fillId="0" borderId="0" xfId="0" applyFont="1" applyAlignment="1">
      <alignment/>
    </xf>
    <xf numFmtId="0" fontId="30" fillId="0" borderId="0" xfId="0" applyFont="1" applyAlignment="1">
      <alignment vertical="center"/>
    </xf>
    <xf numFmtId="0" fontId="29" fillId="0" borderId="0" xfId="0" applyFont="1" applyAlignment="1">
      <alignment/>
    </xf>
    <xf numFmtId="0" fontId="31" fillId="0" borderId="0" xfId="0" applyFont="1" applyAlignment="1">
      <alignment horizontal="right"/>
    </xf>
    <xf numFmtId="0" fontId="32" fillId="0" borderId="0" xfId="0" applyFont="1" applyAlignment="1">
      <alignment/>
    </xf>
    <xf numFmtId="0" fontId="31" fillId="0" borderId="0" xfId="0" applyFont="1" applyAlignment="1">
      <alignment/>
    </xf>
    <xf numFmtId="4" fontId="31" fillId="0" borderId="0" xfId="0" applyNumberFormat="1" applyFont="1" applyAlignment="1">
      <alignment/>
    </xf>
    <xf numFmtId="0" fontId="27" fillId="0" borderId="12" xfId="0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0" fillId="0" borderId="15" xfId="0" applyFill="1" applyBorder="1" applyAlignment="1">
      <alignment vertical="center" wrapText="1"/>
    </xf>
    <xf numFmtId="0" fontId="0" fillId="0" borderId="16" xfId="0" applyFill="1" applyBorder="1" applyAlignment="1">
      <alignment vertical="center" wrapText="1"/>
    </xf>
    <xf numFmtId="49" fontId="0" fillId="0" borderId="14" xfId="0" applyNumberFormat="1" applyFill="1" applyBorder="1" applyAlignment="1">
      <alignment vertical="center" wrapText="1"/>
    </xf>
    <xf numFmtId="49" fontId="0" fillId="0" borderId="16" xfId="0" applyNumberFormat="1" applyFill="1" applyBorder="1" applyAlignment="1">
      <alignment vertical="center" wrapText="1"/>
    </xf>
    <xf numFmtId="49" fontId="0" fillId="0" borderId="17" xfId="0" applyNumberFormat="1" applyFill="1" applyBorder="1" applyAlignment="1">
      <alignment vertical="center" wrapText="1"/>
    </xf>
    <xf numFmtId="0" fontId="31" fillId="0" borderId="18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horizontal="left" vertical="center" wrapText="1"/>
    </xf>
    <xf numFmtId="49" fontId="0" fillId="0" borderId="15" xfId="0" applyNumberFormat="1" applyFill="1" applyBorder="1" applyAlignment="1">
      <alignment vertical="center" wrapText="1"/>
    </xf>
    <xf numFmtId="0" fontId="0" fillId="0" borderId="19" xfId="0" applyFill="1" applyBorder="1" applyAlignment="1">
      <alignment vertical="center" wrapText="1"/>
    </xf>
    <xf numFmtId="0" fontId="0" fillId="0" borderId="17" xfId="0" applyNumberFormat="1" applyFill="1" applyBorder="1" applyAlignment="1">
      <alignment wrapText="1"/>
    </xf>
    <xf numFmtId="0" fontId="0" fillId="0" borderId="17" xfId="0" applyFill="1" applyBorder="1" applyAlignment="1">
      <alignment vertical="center" wrapText="1"/>
    </xf>
    <xf numFmtId="0" fontId="31" fillId="0" borderId="12" xfId="0" applyFont="1" applyFill="1" applyBorder="1" applyAlignment="1">
      <alignment vertical="center" wrapText="1"/>
    </xf>
    <xf numFmtId="0" fontId="28" fillId="0" borderId="12" xfId="0" applyFont="1" applyFill="1" applyBorder="1" applyAlignment="1">
      <alignment vertical="center" wrapText="1"/>
    </xf>
    <xf numFmtId="0" fontId="30" fillId="0" borderId="20" xfId="0" applyFont="1" applyBorder="1" applyAlignment="1">
      <alignment vertical="center"/>
    </xf>
    <xf numFmtId="0" fontId="27" fillId="0" borderId="20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/>
    </xf>
    <xf numFmtId="0" fontId="0" fillId="0" borderId="0" xfId="0" applyAlignment="1">
      <alignment vertical="center"/>
    </xf>
    <xf numFmtId="1" fontId="31" fillId="0" borderId="0" xfId="0" applyNumberFormat="1" applyFont="1" applyAlignment="1">
      <alignment vertical="center"/>
    </xf>
    <xf numFmtId="0" fontId="31" fillId="0" borderId="0" xfId="0" applyFont="1" applyAlignment="1">
      <alignment vertical="center"/>
    </xf>
    <xf numFmtId="171" fontId="30" fillId="0" borderId="20" xfId="0" applyNumberFormat="1" applyFont="1" applyBorder="1" applyAlignment="1">
      <alignment vertical="center"/>
    </xf>
    <xf numFmtId="171" fontId="30" fillId="0" borderId="20" xfId="0" applyNumberFormat="1" applyFont="1" applyBorder="1" applyAlignment="1">
      <alignment horizontal="center" vertical="center"/>
    </xf>
    <xf numFmtId="2" fontId="30" fillId="0" borderId="20" xfId="0" applyNumberFormat="1" applyFont="1" applyBorder="1" applyAlignment="1">
      <alignment horizontal="center" vertical="center"/>
    </xf>
    <xf numFmtId="2" fontId="28" fillId="0" borderId="0" xfId="0" applyNumberFormat="1" applyFont="1" applyBorder="1" applyAlignment="1">
      <alignment horizontal="center" vertical="top" wrapText="1"/>
    </xf>
    <xf numFmtId="2" fontId="28" fillId="0" borderId="20" xfId="0" applyNumberFormat="1" applyFont="1" applyBorder="1" applyAlignment="1">
      <alignment horizontal="center" vertical="center"/>
    </xf>
    <xf numFmtId="0" fontId="27" fillId="0" borderId="21" xfId="0" applyFont="1" applyFill="1" applyBorder="1" applyAlignment="1">
      <alignment horizontal="center" vertical="center" wrapText="1"/>
    </xf>
    <xf numFmtId="0" fontId="31" fillId="0" borderId="22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31" fillId="0" borderId="26" xfId="0" applyFont="1" applyFill="1" applyBorder="1" applyAlignment="1">
      <alignment horizontal="center" vertical="center" wrapText="1"/>
    </xf>
    <xf numFmtId="2" fontId="0" fillId="0" borderId="20" xfId="0" applyNumberForma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31" fillId="0" borderId="21" xfId="0" applyFont="1" applyFill="1" applyBorder="1" applyAlignment="1">
      <alignment horizontal="center" vertical="center" wrapText="1"/>
    </xf>
    <xf numFmtId="0" fontId="37" fillId="0" borderId="0" xfId="0" applyFont="1" applyBorder="1" applyAlignment="1">
      <alignment vertical="top" wrapText="1"/>
    </xf>
    <xf numFmtId="2" fontId="30" fillId="0" borderId="27" xfId="0" applyNumberFormat="1" applyFont="1" applyBorder="1" applyAlignment="1">
      <alignment horizontal="center" vertical="center"/>
    </xf>
    <xf numFmtId="0" fontId="31" fillId="0" borderId="24" xfId="0" applyFont="1" applyFill="1" applyBorder="1" applyAlignment="1">
      <alignment vertical="center" wrapText="1"/>
    </xf>
    <xf numFmtId="0" fontId="31" fillId="0" borderId="22" xfId="0" applyFont="1" applyFill="1" applyBorder="1" applyAlignment="1">
      <alignment vertical="center" wrapText="1"/>
    </xf>
    <xf numFmtId="0" fontId="0" fillId="0" borderId="20" xfId="0" applyFill="1" applyBorder="1" applyAlignment="1">
      <alignment vertical="center" wrapText="1"/>
    </xf>
    <xf numFmtId="0" fontId="0" fillId="0" borderId="27" xfId="0" applyFill="1" applyBorder="1" applyAlignment="1">
      <alignment vertical="center" wrapText="1"/>
    </xf>
    <xf numFmtId="0" fontId="28" fillId="0" borderId="21" xfId="0" applyFont="1" applyFill="1" applyBorder="1" applyAlignment="1">
      <alignment/>
    </xf>
    <xf numFmtId="2" fontId="30" fillId="0" borderId="28" xfId="0" applyNumberFormat="1" applyFont="1" applyBorder="1" applyAlignment="1">
      <alignment vertical="center"/>
    </xf>
    <xf numFmtId="2" fontId="30" fillId="0" borderId="24" xfId="0" applyNumberFormat="1" applyFont="1" applyBorder="1" applyAlignment="1">
      <alignment vertical="center"/>
    </xf>
    <xf numFmtId="2" fontId="30" fillId="0" borderId="20" xfId="0" applyNumberFormat="1" applyFont="1" applyBorder="1" applyAlignment="1">
      <alignment vertical="center"/>
    </xf>
    <xf numFmtId="0" fontId="36" fillId="0" borderId="0" xfId="0" applyFont="1" applyAlignment="1">
      <alignment/>
    </xf>
    <xf numFmtId="4" fontId="31" fillId="0" borderId="0" xfId="0" applyNumberFormat="1" applyFont="1" applyBorder="1" applyAlignment="1">
      <alignment vertical="top"/>
    </xf>
    <xf numFmtId="3" fontId="31" fillId="0" borderId="0" xfId="0" applyNumberFormat="1" applyFont="1" applyBorder="1" applyAlignment="1">
      <alignment vertical="top"/>
    </xf>
    <xf numFmtId="2" fontId="31" fillId="0" borderId="0" xfId="0" applyNumberFormat="1" applyFont="1" applyAlignment="1">
      <alignment vertical="top"/>
    </xf>
    <xf numFmtId="0" fontId="31" fillId="0" borderId="17" xfId="0" applyFont="1" applyFill="1" applyBorder="1" applyAlignment="1">
      <alignment vertical="center" wrapText="1"/>
    </xf>
    <xf numFmtId="0" fontId="0" fillId="0" borderId="20" xfId="0" applyFont="1" applyBorder="1" applyAlignment="1">
      <alignment horizontal="justify" vertical="top" wrapText="1"/>
    </xf>
    <xf numFmtId="0" fontId="31" fillId="0" borderId="20" xfId="0" applyFont="1" applyFill="1" applyBorder="1" applyAlignment="1">
      <alignment vertical="center" wrapText="1"/>
    </xf>
    <xf numFmtId="0" fontId="0" fillId="0" borderId="24" xfId="0" applyFont="1" applyFill="1" applyBorder="1" applyAlignment="1">
      <alignment vertical="center" wrapText="1"/>
    </xf>
    <xf numFmtId="0" fontId="0" fillId="0" borderId="20" xfId="0" applyFont="1" applyFill="1" applyBorder="1" applyAlignment="1">
      <alignment vertical="center" wrapText="1"/>
    </xf>
    <xf numFmtId="166" fontId="30" fillId="0" borderId="20" xfId="62" applyFont="1" applyBorder="1" applyAlignment="1">
      <alignment horizontal="center" vertical="center"/>
    </xf>
    <xf numFmtId="0" fontId="31" fillId="0" borderId="28" xfId="0" applyFont="1" applyFill="1" applyBorder="1" applyAlignment="1">
      <alignment horizontal="center" vertical="center" wrapText="1"/>
    </xf>
    <xf numFmtId="0" fontId="30" fillId="0" borderId="24" xfId="0" applyFont="1" applyBorder="1" applyAlignment="1">
      <alignment vertical="center"/>
    </xf>
    <xf numFmtId="0" fontId="31" fillId="0" borderId="2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34" fillId="0" borderId="20" xfId="0" applyFont="1" applyFill="1" applyBorder="1" applyAlignment="1">
      <alignment horizontal="center" vertical="center" wrapText="1"/>
    </xf>
    <xf numFmtId="49" fontId="0" fillId="0" borderId="20" xfId="0" applyNumberFormat="1" applyFill="1" applyBorder="1" applyAlignment="1">
      <alignment vertical="center" wrapText="1"/>
    </xf>
    <xf numFmtId="2" fontId="30" fillId="0" borderId="27" xfId="0" applyNumberFormat="1" applyFont="1" applyBorder="1" applyAlignment="1">
      <alignment vertical="center"/>
    </xf>
    <xf numFmtId="167" fontId="30" fillId="0" borderId="0" xfId="81" applyFont="1" applyAlignment="1">
      <alignment/>
    </xf>
    <xf numFmtId="2" fontId="30" fillId="0" borderId="20" xfId="0" applyNumberFormat="1" applyFont="1" applyBorder="1" applyAlignment="1">
      <alignment horizontal="center" vertical="center"/>
    </xf>
    <xf numFmtId="0" fontId="28" fillId="0" borderId="0" xfId="0" applyFont="1" applyAlignment="1">
      <alignment horizontal="center" vertical="center" wrapText="1"/>
    </xf>
    <xf numFmtId="0" fontId="30" fillId="0" borderId="20" xfId="0" applyFont="1" applyBorder="1" applyAlignment="1">
      <alignment horizontal="center" vertical="center"/>
    </xf>
    <xf numFmtId="171" fontId="30" fillId="0" borderId="20" xfId="0" applyNumberFormat="1" applyFont="1" applyBorder="1" applyAlignment="1">
      <alignment horizontal="center" vertical="center"/>
    </xf>
    <xf numFmtId="0" fontId="33" fillId="0" borderId="29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33" fillId="0" borderId="30" xfId="0" applyFont="1" applyFill="1" applyBorder="1" applyAlignment="1">
      <alignment horizontal="center" vertical="center" wrapText="1"/>
    </xf>
    <xf numFmtId="2" fontId="30" fillId="0" borderId="27" xfId="0" applyNumberFormat="1" applyFont="1" applyBorder="1" applyAlignment="1">
      <alignment horizontal="center" vertical="center"/>
    </xf>
    <xf numFmtId="2" fontId="30" fillId="0" borderId="28" xfId="0" applyNumberFormat="1" applyFont="1" applyBorder="1" applyAlignment="1">
      <alignment horizontal="center" vertical="center"/>
    </xf>
    <xf numFmtId="2" fontId="30" fillId="0" borderId="24" xfId="0" applyNumberFormat="1" applyFont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171" fontId="30" fillId="0" borderId="27" xfId="0" applyNumberFormat="1" applyFont="1" applyBorder="1" applyAlignment="1">
      <alignment horizontal="center" vertical="center"/>
    </xf>
    <xf numFmtId="171" fontId="30" fillId="0" borderId="28" xfId="0" applyNumberFormat="1" applyFont="1" applyBorder="1" applyAlignment="1">
      <alignment horizontal="center" vertical="center"/>
    </xf>
    <xf numFmtId="171" fontId="30" fillId="0" borderId="24" xfId="0" applyNumberFormat="1" applyFont="1" applyBorder="1" applyAlignment="1">
      <alignment horizontal="center" vertical="center"/>
    </xf>
    <xf numFmtId="0" fontId="35" fillId="0" borderId="20" xfId="0" applyFont="1" applyFill="1" applyBorder="1" applyAlignment="1">
      <alignment horizontal="center" vertical="center" wrapText="1"/>
    </xf>
    <xf numFmtId="0" fontId="35" fillId="0" borderId="29" xfId="0" applyFont="1" applyFill="1" applyBorder="1" applyAlignment="1">
      <alignment horizontal="center" wrapText="1"/>
    </xf>
    <xf numFmtId="0" fontId="35" fillId="0" borderId="0" xfId="0" applyFont="1" applyFill="1" applyBorder="1" applyAlignment="1">
      <alignment horizontal="center" wrapText="1"/>
    </xf>
    <xf numFmtId="0" fontId="35" fillId="0" borderId="30" xfId="0" applyFont="1" applyFill="1" applyBorder="1" applyAlignment="1">
      <alignment horizontal="center" wrapText="1"/>
    </xf>
    <xf numFmtId="0" fontId="0" fillId="0" borderId="28" xfId="0" applyBorder="1" applyAlignment="1">
      <alignment/>
    </xf>
    <xf numFmtId="0" fontId="0" fillId="0" borderId="23" xfId="0" applyBorder="1" applyAlignment="1">
      <alignment/>
    </xf>
    <xf numFmtId="0" fontId="30" fillId="0" borderId="27" xfId="0" applyFont="1" applyBorder="1" applyAlignment="1">
      <alignment horizontal="center" vertical="center"/>
    </xf>
    <xf numFmtId="0" fontId="30" fillId="0" borderId="28" xfId="0" applyFont="1" applyBorder="1" applyAlignment="1">
      <alignment horizontal="center" vertical="center"/>
    </xf>
    <xf numFmtId="0" fontId="30" fillId="0" borderId="24" xfId="0" applyFont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</cellXfs>
  <cellStyles count="8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_АГ" xfId="15"/>
    <cellStyle name="_АГ_ООО Лифтремонт запрос 2007" xfId="16"/>
    <cellStyle name="_АГ_ООО Мегатех запрос 2007" xfId="17"/>
    <cellStyle name="_ПРИЛ. 2003_ЧТЭ" xfId="18"/>
    <cellStyle name="’ћѓћ‚›‰" xfId="19"/>
    <cellStyle name="”ќђќ‘ћ‚›‰" xfId="20"/>
    <cellStyle name="”љ‘ђћ‚ђќќ›‰" xfId="21"/>
    <cellStyle name="„…ќ…†ќ›‰" xfId="22"/>
    <cellStyle name="‡ђѓћ‹ћ‚ћљ1" xfId="23"/>
    <cellStyle name="‡ђѓћ‹ћ‚ћљ2" xfId="24"/>
    <cellStyle name="20% - Акцент1" xfId="25"/>
    <cellStyle name="20% - Акцент2" xfId="26"/>
    <cellStyle name="20% - Акцент3" xfId="27"/>
    <cellStyle name="20% - Акцент4" xfId="28"/>
    <cellStyle name="20% - Акцент5" xfId="29"/>
    <cellStyle name="20% - Акцент6" xfId="30"/>
    <cellStyle name="40% - Акцент1" xfId="31"/>
    <cellStyle name="40% - Акцент2" xfId="32"/>
    <cellStyle name="40% - Акцент3" xfId="33"/>
    <cellStyle name="40% - Акцент4" xfId="34"/>
    <cellStyle name="40% - Акцент5" xfId="35"/>
    <cellStyle name="40% - Акцент6" xfId="36"/>
    <cellStyle name="60% - Акцент1" xfId="37"/>
    <cellStyle name="60% - Акцент2" xfId="38"/>
    <cellStyle name="60% - Акцент3" xfId="39"/>
    <cellStyle name="60% - Акцент4" xfId="40"/>
    <cellStyle name="60% - Акцент5" xfId="41"/>
    <cellStyle name="60% - Акцент6" xfId="42"/>
    <cellStyle name="Comma [0]_Mod1" xfId="43"/>
    <cellStyle name="Comma_Mod1" xfId="44"/>
    <cellStyle name="Currency [0]_Mod1" xfId="45"/>
    <cellStyle name="Currency_Mod1" xfId="46"/>
    <cellStyle name="Đ_x0010_" xfId="47"/>
    <cellStyle name="Đ_x0010_?䥘Ȏ_x0013_⤀጖ē??䆈Ȏ_x0013_⬀ጘē_x0010_?䦄Ȏ" xfId="48"/>
    <cellStyle name="Heading 1" xfId="49"/>
    <cellStyle name="Normal_ITU_DealerPr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Беззащитный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Защитный" xfId="68"/>
    <cellStyle name="Итог" xfId="69"/>
    <cellStyle name="Контрольная ячейка" xfId="70"/>
    <cellStyle name="Название" xfId="71"/>
    <cellStyle name="Нейтральный" xfId="72"/>
    <cellStyle name="Followed Hyperlink" xfId="73"/>
    <cellStyle name="Плохой" xfId="74"/>
    <cellStyle name="Пояснение" xfId="75"/>
    <cellStyle name="Примечание" xfId="76"/>
    <cellStyle name="Percent" xfId="77"/>
    <cellStyle name="Связанная ячейка" xfId="78"/>
    <cellStyle name="Стиль 1" xfId="79"/>
    <cellStyle name="Текст предупреждения" xfId="80"/>
    <cellStyle name="Comma" xfId="81"/>
    <cellStyle name="Comma [0]" xfId="82"/>
    <cellStyle name="Хороший" xfId="83"/>
    <cellStyle name="Џђћ–…ќ’ќ›‰" xfId="84"/>
    <cellStyle name="ܘ_x0008_" xfId="85"/>
    <cellStyle name="ܘ_x0008_?䈌Ȏ㘛䤀ጛܛ_x0008_?䨐Ȏ㘛䤀ጛܛ_x0008_?䉜Ȏ㘛伀ᤛ" xfId="86"/>
    <cellStyle name="ܛ_x0008_" xfId="87"/>
    <cellStyle name="ܛ_x0008_?䉜Ȏ㘛伀ᤛܛ_x0008_?偬Ȏ?ഀ഍č_x0001_?䊴Ȏ?ကတĐ_x0001_Ҡ" xfId="88"/>
    <cellStyle name="㐀കܒ_x0008_" xfId="89"/>
    <cellStyle name="㐀കܒ_x0008_?䆴Ȏ㘛伀ᤛܛ_x0008_?䧀Ȏ〘䤀ᤘ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externalLink" Target="externalLinks/externalLink1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200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Documents%20and%20Settings\kovrigina.TKS\Local%20Settings\Temporary%20Internet%20Files\Content.IE5\MQ3MWC1K\1\&#1073;\1\&#1041;&#1080;&#1079;&#1085;&#1077;&#1089;_9&#1084;&#1077;&#1089;\&#1041;&#1072;&#1083;&#1086;&#1074;&#1085;&#1077;&#1074;%20&#1042;.&#1055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&#1041;&#1072;&#1083;&#1072;&#1085;&#1089;&#1099;%20&#1076;&#1083;&#1103;%20&#1056;&#1069;&#1050;\STOIM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555\My%20Documents\&#1069;&#1085;&#1075;&#1077;&#1083;&#1100;&#1089;%202004\&#1069;&#1085;&#1075;&#1077;&#1083;&#1100;&#1089;-&#1042;&#1086;&#1076;&#1086;&#1082;&#1072;&#1085;&#1072;&#1083;\&#1044;&#1072;&#1085;&#1085;&#1099;&#1077;%20&#1087;&#1088;&#1077;&#1076;&#1087;&#1088;&#1080;&#1103;&#1090;&#1080;&#1103;%2006.09.2004\&#1050;&#1085;&#1080;&#1075;&#1072;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\d\&#1052;&#1086;&#1080;%20&#1076;&#1086;&#1082;&#1091;&#1084;&#1077;&#1085;&#1090;&#1099;\&#1052;&#1086;&#1080;%20&#1076;&#1086;&#1082;&#1091;&#1084;&#1077;&#1085;&#1090;&#1099;\2%20&#1055;%20&#1069;%20&#1054;\&#1055;&#1086;&#1074;&#1099;&#1096;&#1077;&#1085;&#1080;&#1077;%20&#1090;&#1072;&#1088;&#1080;&#1092;&#1072;\&#1050;&#1086;&#1087;&#1080;&#1103;%20&#1047;&#1072;&#1090;&#1088;&#1072;&#1090;&#1099;%20&#1085;&#1072;%2016121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1057;&#1085;&#1080;&#1094;2\d\&#1044;&#1086;&#1082;&#1091;&#1084;&#1077;&#1085;&#1090;&#1099;\&#1041;&#1072;&#1085;&#1082;\VTR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888d\&#1076;&#1086;&#1082;&#1091;&#1084;&#1077;&#1085;&#1090;&#1099;\Documents%20and%20Settings\111\&#1052;&#1086;&#1080;%20&#1076;&#1086;&#1082;&#1091;&#1084;&#1077;&#1085;&#1090;&#1099;\&#1044;&#1086;&#1082;&#1091;&#1084;&#1077;&#1085;&#1090;&#1099;\&#1046;&#1050;&#1061;%202004\&#1055;&#1091;&#1075;&#1072;&#1095;&#1077;&#1074;%20&#1046;&#1050;&#1061;%20200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555\My%20Documents\&#1052;&#1086;&#1080;%20&#1076;&#1086;&#1082;&#1091;&#1084;&#1077;&#1085;&#1090;&#1099;\2000%20&#1075;&#1086;&#1076;\&#1057;&#1090;&#1072;&#1085;&#1076;&#1072;&#1088;&#1090;\&#1050;&#1085;&#1080;&#1075;&#1072;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555\My%20Documents\B-PL\NBPL\_FES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Documents%20and%20Settings\kovrigina.TKS\Local%20Settings\Temporary%20Internet%20Files\Content.IE5\MQ3MWC1K\1\&#1073;\1\&#1041;&#1080;&#1079;&#1085;&#1077;&#1089;_9&#1084;&#1077;&#1089;\&#1041;&#1086;&#1088;&#1080;&#1089;&#1086;&#1074;%20&#1057;.&#1040;.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FORM1\st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2"/>
      <sheetName val="Лист1"/>
      <sheetName val="СВОД"/>
      <sheetName val="жилье"/>
      <sheetName val="Лист3"/>
      <sheetName val="Лист2"/>
      <sheetName val="Х-ка жилья"/>
      <sheetName val="своя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УС-44"/>
      <sheetName val="УС-45"/>
      <sheetName val="УС-46"/>
      <sheetName val="УК-47"/>
      <sheetName val="УК48"/>
      <sheetName val="18"/>
      <sheetName val="19"/>
      <sheetName val="20 "/>
      <sheetName val="2002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июнь"/>
      <sheetName val="май"/>
      <sheetName val="апр."/>
      <sheetName val="2001"/>
      <sheetName val="2кв.02урт."/>
      <sheetName val="2 кв.2002"/>
      <sheetName val="2002"/>
      <sheetName val="2кв.02урт. (6.03.)"/>
      <sheetName val="2кв.02урт. (7.03.) (2)"/>
      <sheetName val="3 кв.отк."/>
      <sheetName val="3 кв.реал."/>
      <sheetName val="Контроль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 (2)"/>
      <sheetName val="1"/>
      <sheetName val="2"/>
      <sheetName val="3"/>
      <sheetName val="4"/>
      <sheetName val="5"/>
      <sheetName val="6"/>
      <sheetName val="8"/>
      <sheetName val="8 (2)"/>
      <sheetName val="9 (2)"/>
      <sheetName val="9"/>
      <sheetName val="10"/>
      <sheetName val="11"/>
      <sheetName val="15"/>
      <sheetName val="15а"/>
      <sheetName val="2002"/>
    </sheetNames>
    <sheetDataSet>
      <sheetData sheetId="5">
        <row r="9">
          <cell r="B9">
            <v>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Элэнерг2004"/>
      <sheetName val="отопл 2004 ГОД"/>
      <sheetName val="отопл 2003 ГОД"/>
      <sheetName val="отопл 1 кв.2003"/>
      <sheetName val="отопл (2)"/>
      <sheetName val="прочие"/>
      <sheetName val="амортиз"/>
      <sheetName val="штатное"/>
      <sheetName val="ГСМ"/>
      <sheetName val="химреагенты"/>
      <sheetName val="Элэнерг"/>
      <sheetName val="отопл"/>
      <sheetName val="Налогооблож."/>
      <sheetName val="Кальк затрат 2003 (179,3)"/>
      <sheetName val="Калькуляция затрат 2004 182.5"/>
      <sheetName val="Кальк затрат 2004 (183,2) "/>
      <sheetName val="Лист3"/>
      <sheetName val="Лист2"/>
      <sheetName val="Лист1"/>
      <sheetName val=" затраты  2004 182,5"/>
      <sheetName val=" затраты  2004 189,9"/>
    </sheetNames>
    <sheetDataSet>
      <sheetData sheetId="11">
        <row r="11">
          <cell r="E11">
            <v>1307.87</v>
          </cell>
          <cell r="F11">
            <v>1.35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МС0"/>
      <sheetName val="МС2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Анализ затрат"/>
      <sheetName val="Покрытие затрат"/>
      <sheetName val="Основ.пок."/>
      <sheetName val="Динамика тарифов"/>
      <sheetName val="Жилфонд (9)"/>
      <sheetName val="Жилфонд (8)"/>
      <sheetName val="обсл.рем.зданий (2)"/>
      <sheetName val="конструкт.эл. "/>
      <sheetName val="Вентканалы"/>
      <sheetName val="электрика (2)"/>
      <sheetName val="лампочки (3)"/>
      <sheetName val="водопровод"/>
      <sheetName val="канализация (2)"/>
      <sheetName val="отопление (2)"/>
      <sheetName val="горячая вода (2)"/>
      <sheetName val="содерж.домохоз. (2)"/>
      <sheetName val="инжен.оборудов. (3)"/>
      <sheetName val="Лист1"/>
      <sheetName val="Свалка"/>
      <sheetName val="Вывоз ЖБО"/>
      <sheetName val="Вывоз ТБО"/>
      <sheetName val="Распределение"/>
      <sheetName val="Таблица"/>
      <sheetName val="Цеховые ЖЭУ"/>
      <sheetName val="проч.прям.расх."/>
      <sheetName val="Цеховые "/>
      <sheetName val="Общехоз. "/>
      <sheetName val="жилье"/>
      <sheetName val="СВОД"/>
      <sheetName val="своя"/>
      <sheetName val="Площадь"/>
      <sheetName val="2002"/>
      <sheetName val="Дома"/>
      <sheetName val="спецодежда(2)"/>
      <sheetName val="инвентарь (2)"/>
    </sheetNames>
    <sheetDataSet>
      <sheetData sheetId="31">
        <row r="2">
          <cell r="E2" t="str">
            <v>НАЧИСЛЕНИЕ АМОРТИЗАЦИИ ОСНОВНЫХ СРЕДСТВ НА 1.01.2000 г.</v>
          </cell>
        </row>
        <row r="4">
          <cell r="A4" t="str">
            <v>ГОД</v>
          </cell>
          <cell r="B4" t="str">
            <v>МЕСЯЦ</v>
          </cell>
          <cell r="C4" t="str">
            <v>НАИМЕНОВАНИЕ</v>
          </cell>
          <cell r="E4" t="str">
            <v>МЕСЯЦ</v>
          </cell>
          <cell r="F4" t="str">
            <v>ГОД</v>
          </cell>
          <cell r="G4" t="str">
            <v>ШИФР</v>
          </cell>
          <cell r="H4" t="str">
            <v>НОРМЫ</v>
          </cell>
          <cell r="I4" t="str">
            <v>ПЕРВОНАЧАЛЬНАЯ</v>
          </cell>
          <cell r="J4" t="str">
            <v>  КОЭФ.</v>
          </cell>
          <cell r="K4" t="str">
            <v>БАЛАНСОВАЯ</v>
          </cell>
          <cell r="L4" t="str">
            <v>НАЧИСЛЕНИЕ АМОРТИЗАЦИИ</v>
          </cell>
          <cell r="N4" t="str">
            <v>НАЧИСЛЕНИЕ</v>
          </cell>
          <cell r="O4" t="str">
            <v>ОСТАТОЧНАЯ</v>
          </cell>
          <cell r="Q4" t="str">
            <v>ФАКТИЧЕСКАЯ</v>
          </cell>
          <cell r="R4" t="str">
            <v>ПРИХОД</v>
          </cell>
        </row>
        <row r="5">
          <cell r="C5" t="str">
            <v>НАИМЕНОВАНИЕ</v>
          </cell>
          <cell r="D5" t="str">
            <v>гос №</v>
          </cell>
          <cell r="E5" t="str">
            <v>ВВОДА</v>
          </cell>
          <cell r="F5" t="str">
            <v>ГОД</v>
          </cell>
          <cell r="G5" t="str">
            <v>ШИФР</v>
          </cell>
          <cell r="H5" t="str">
            <v>НОРМЫ</v>
          </cell>
          <cell r="I5" t="str">
            <v>СТОИМОСТЬ</v>
          </cell>
          <cell r="J5" t="str">
            <v>  ПЕРЕ-</v>
          </cell>
          <cell r="K5" t="str">
            <v>БАЛАНС. </v>
          </cell>
          <cell r="L5" t="str">
            <v>ИЗНОС</v>
          </cell>
          <cell r="M5" t="str">
            <v>ИЗНОС</v>
          </cell>
          <cell r="N5" t="str">
            <v>ОБЩИЙ </v>
          </cell>
          <cell r="O5" t="str">
            <v>ОСТАТОЧНАЯ</v>
          </cell>
          <cell r="P5" t="str">
            <v>Излишне </v>
          </cell>
          <cell r="Q5" t="str">
            <v>АМОРТИЗАЦИЯ</v>
          </cell>
          <cell r="R5" t="str">
            <v/>
          </cell>
        </row>
        <row r="6">
          <cell r="F6" t="str">
            <v>ВВОДА</v>
          </cell>
          <cell r="G6" t="str">
            <v>АМОРТИЗ</v>
          </cell>
          <cell r="H6" t="str">
            <v>АМОРТИЗ</v>
          </cell>
          <cell r="I6" t="str">
            <v>(баланс.стоим-ть</v>
          </cell>
          <cell r="J6" t="str">
            <v>  ОЦЕНКИ</v>
          </cell>
          <cell r="K6" t="str">
            <v>СТ-СТЬ</v>
          </cell>
          <cell r="L6" t="str">
            <v>ЗА ГОД</v>
          </cell>
          <cell r="M6" t="str">
            <v>ЗА МЕСЯЦ</v>
          </cell>
          <cell r="N6" t="str">
            <v>ИЗНОС</v>
          </cell>
          <cell r="O6" t="str">
            <v>СТОИМОСТЬ</v>
          </cell>
          <cell r="P6" t="str">
            <v>начисленный износ</v>
          </cell>
          <cell r="Q6" t="str">
            <v>ЗА МЕСЯЦ</v>
          </cell>
          <cell r="R6" t="str">
            <v>ПРИХОД</v>
          </cell>
        </row>
        <row r="7">
          <cell r="C7" t="str">
            <v>|</v>
          </cell>
          <cell r="I7" t="str">
            <v>1996 г.</v>
          </cell>
          <cell r="J7" t="str">
            <v>  (факт)</v>
          </cell>
          <cell r="K7" t="str">
            <v/>
          </cell>
        </row>
        <row r="8">
          <cell r="H8" t="str">
            <v>норма</v>
          </cell>
          <cell r="K8" t="str">
            <v>стоимость</v>
          </cell>
          <cell r="L8" t="str">
            <v>за_год</v>
          </cell>
          <cell r="M8" t="str">
            <v>за_мес</v>
          </cell>
          <cell r="N8" t="str">
            <v>износ</v>
          </cell>
          <cell r="O8" t="str">
            <v>ост</v>
          </cell>
          <cell r="Q8" t="str">
            <v>факт</v>
          </cell>
        </row>
        <row r="9">
          <cell r="A9">
            <v>2002</v>
          </cell>
          <cell r="B9">
            <v>0</v>
          </cell>
          <cell r="C9" t="str">
            <v>АРЕНДОВАННЫЕ ЖИЛЫЕ ПОМЕЩЕНИЯ</v>
          </cell>
        </row>
        <row r="10">
          <cell r="A10">
            <v>2002</v>
          </cell>
          <cell r="B10">
            <v>0</v>
          </cell>
          <cell r="C10" t="str">
            <v>Коммунистическая, 100                                                                                                                                                                                                                         </v>
          </cell>
          <cell r="F10">
            <v>1970</v>
          </cell>
          <cell r="G10">
            <v>10101</v>
          </cell>
          <cell r="H10">
            <v>0.8</v>
          </cell>
          <cell r="I10">
            <v>3294347160</v>
          </cell>
          <cell r="J10">
            <v>0.87</v>
          </cell>
          <cell r="K10">
            <v>2893</v>
          </cell>
          <cell r="L10">
            <v>23.144000000000002</v>
          </cell>
          <cell r="M10">
            <v>1.9286666666666668</v>
          </cell>
          <cell r="N10">
            <v>740.6080000000001</v>
          </cell>
          <cell r="O10">
            <v>2152.392</v>
          </cell>
          <cell r="P10">
            <v>0</v>
          </cell>
          <cell r="Q10">
            <v>1.9286666666666668</v>
          </cell>
        </row>
        <row r="11">
          <cell r="A11">
            <v>2002</v>
          </cell>
          <cell r="B11">
            <v>0</v>
          </cell>
          <cell r="C11" t="str">
            <v>Вокзальная, 18                                                                                                                                                                                                                                </v>
          </cell>
          <cell r="F11">
            <v>1965</v>
          </cell>
          <cell r="G11">
            <v>10101</v>
          </cell>
          <cell r="H11">
            <v>0.8</v>
          </cell>
          <cell r="I11">
            <v>1966513832</v>
          </cell>
          <cell r="J11">
            <v>0.95</v>
          </cell>
          <cell r="K11">
            <v>27964.8</v>
          </cell>
          <cell r="L11">
            <v>223.7184</v>
          </cell>
          <cell r="M11">
            <v>18.6432</v>
          </cell>
          <cell r="N11">
            <v>8277.5808</v>
          </cell>
          <cell r="O11">
            <v>19687.2192</v>
          </cell>
          <cell r="P11">
            <v>0</v>
          </cell>
          <cell r="Q11">
            <v>18.6432</v>
          </cell>
        </row>
        <row r="12">
          <cell r="A12">
            <v>2002</v>
          </cell>
          <cell r="B12">
            <v>0</v>
          </cell>
          <cell r="C12" t="str">
            <v>Вокзальная, 12                                                                                                                                                                                                                                </v>
          </cell>
          <cell r="F12">
            <v>1962</v>
          </cell>
          <cell r="G12">
            <v>10101</v>
          </cell>
          <cell r="H12">
            <v>0.8</v>
          </cell>
          <cell r="I12">
            <v>911589740</v>
          </cell>
          <cell r="J12">
            <v>0.84</v>
          </cell>
          <cell r="K12">
            <v>3628</v>
          </cell>
          <cell r="L12">
            <v>29.024</v>
          </cell>
          <cell r="M12">
            <v>2.4186666666666667</v>
          </cell>
          <cell r="N12">
            <v>1160.96</v>
          </cell>
          <cell r="O12">
            <v>2467.04</v>
          </cell>
          <cell r="P12">
            <v>0</v>
          </cell>
          <cell r="Q12">
            <v>2.4186666666666667</v>
          </cell>
        </row>
        <row r="13">
          <cell r="A13">
            <v>2002</v>
          </cell>
          <cell r="B13">
            <v>0</v>
          </cell>
          <cell r="C13" t="str">
            <v>Рев. проспект, 209                                                                                                                                                                                                                            </v>
          </cell>
          <cell r="F13">
            <v>1916</v>
          </cell>
          <cell r="G13">
            <v>10105</v>
          </cell>
          <cell r="H13">
            <v>2</v>
          </cell>
          <cell r="I13">
            <v>186316264</v>
          </cell>
          <cell r="J13">
            <v>1.14</v>
          </cell>
          <cell r="K13">
            <v>2362.6</v>
          </cell>
          <cell r="L13">
            <v>47.251999999999995</v>
          </cell>
          <cell r="M13">
            <v>0</v>
          </cell>
          <cell r="N13">
            <v>4063.6719999999996</v>
          </cell>
          <cell r="O13">
            <v>0</v>
          </cell>
          <cell r="P13">
            <v>1701.0719999999997</v>
          </cell>
          <cell r="Q13">
            <v>0</v>
          </cell>
        </row>
        <row r="14">
          <cell r="A14">
            <v>2002</v>
          </cell>
          <cell r="B14">
            <v>0</v>
          </cell>
          <cell r="C14" t="str">
            <v>Кутякова, 66                                                                                                                                                                                                                                  </v>
          </cell>
          <cell r="F14">
            <v>1979</v>
          </cell>
          <cell r="G14">
            <v>10101</v>
          </cell>
          <cell r="H14">
            <v>0.8</v>
          </cell>
          <cell r="I14">
            <v>7951375770</v>
          </cell>
          <cell r="J14">
            <v>0.5</v>
          </cell>
          <cell r="K14">
            <v>47269</v>
          </cell>
          <cell r="L14">
            <v>378.15200000000004</v>
          </cell>
          <cell r="M14">
            <v>31.51266666666667</v>
          </cell>
          <cell r="N14">
            <v>8697.496000000001</v>
          </cell>
          <cell r="O14">
            <v>38571.504</v>
          </cell>
          <cell r="P14">
            <v>0</v>
          </cell>
          <cell r="Q14">
            <v>31.51266666666667</v>
          </cell>
        </row>
        <row r="15">
          <cell r="A15">
            <v>2002</v>
          </cell>
          <cell r="B15">
            <v>0</v>
          </cell>
          <cell r="C15" t="str">
            <v>1-ый Микрорайон, 40                                                                                                                                                                                                                           </v>
          </cell>
          <cell r="F15">
            <v>1976</v>
          </cell>
          <cell r="G15">
            <v>10101</v>
          </cell>
          <cell r="H15">
            <v>0.8</v>
          </cell>
          <cell r="I15">
            <v>1341423346</v>
          </cell>
          <cell r="J15">
            <v>0.81</v>
          </cell>
          <cell r="K15">
            <v>5561.46</v>
          </cell>
          <cell r="L15">
            <v>44.49168</v>
          </cell>
          <cell r="M15">
            <v>3.70764</v>
          </cell>
          <cell r="N15">
            <v>1156.78368</v>
          </cell>
          <cell r="O15">
            <v>4404.6763200000005</v>
          </cell>
          <cell r="P15">
            <v>0</v>
          </cell>
          <cell r="Q15">
            <v>3.70764</v>
          </cell>
        </row>
        <row r="16">
          <cell r="A16">
            <v>2002</v>
          </cell>
          <cell r="B16">
            <v>0</v>
          </cell>
          <cell r="C16" t="str">
            <v>1-ый Микрорайон, 52                                                                                                                                                                                                                           </v>
          </cell>
          <cell r="F16">
            <v>1979</v>
          </cell>
          <cell r="G16">
            <v>10101</v>
          </cell>
          <cell r="H16">
            <v>0.8</v>
          </cell>
          <cell r="I16">
            <v>1652857846</v>
          </cell>
          <cell r="J16">
            <v>0.64</v>
          </cell>
          <cell r="K16">
            <v>5827</v>
          </cell>
          <cell r="L16">
            <v>46.61600000000001</v>
          </cell>
          <cell r="M16">
            <v>3.8846666666666674</v>
          </cell>
          <cell r="N16">
            <v>1072.1680000000001</v>
          </cell>
          <cell r="O16">
            <v>4754.832</v>
          </cell>
          <cell r="P16">
            <v>0</v>
          </cell>
          <cell r="Q16">
            <v>3.8846666666666674</v>
          </cell>
        </row>
        <row r="17">
          <cell r="A17">
            <v>2002</v>
          </cell>
          <cell r="B17">
            <v>0</v>
          </cell>
          <cell r="C17" t="str">
            <v>1-ый Микрорайон, 54                                                                                                                                                                                                                           </v>
          </cell>
          <cell r="F17">
            <v>1979</v>
          </cell>
          <cell r="G17">
            <v>10101</v>
          </cell>
          <cell r="H17">
            <v>0.8</v>
          </cell>
          <cell r="I17">
            <v>1686752843</v>
          </cell>
          <cell r="J17">
            <v>0.62</v>
          </cell>
          <cell r="K17">
            <v>4575.89</v>
          </cell>
          <cell r="L17">
            <v>36.60712</v>
          </cell>
          <cell r="M17">
            <v>3.0505933333333335</v>
          </cell>
          <cell r="N17">
            <v>841.9637600000001</v>
          </cell>
          <cell r="O17">
            <v>3733.9262400000002</v>
          </cell>
          <cell r="P17">
            <v>0</v>
          </cell>
          <cell r="Q17">
            <v>3.0505933333333335</v>
          </cell>
        </row>
        <row r="18">
          <cell r="A18">
            <v>2002</v>
          </cell>
          <cell r="B18">
            <v>0</v>
          </cell>
          <cell r="C18" t="str">
            <v>1-ый Микрорайон, 6                                                                                                                                                                                                                            </v>
          </cell>
          <cell r="F18">
            <v>1972</v>
          </cell>
          <cell r="G18">
            <v>10101</v>
          </cell>
          <cell r="H18">
            <v>0.8</v>
          </cell>
          <cell r="I18">
            <v>672750000</v>
          </cell>
          <cell r="J18">
            <v>1.09</v>
          </cell>
          <cell r="K18">
            <v>43269.73</v>
          </cell>
          <cell r="L18">
            <v>346.1578400000001</v>
          </cell>
          <cell r="M18">
            <v>28.846486666666674</v>
          </cell>
          <cell r="N18">
            <v>10384.735200000003</v>
          </cell>
          <cell r="O18">
            <v>32884.9948</v>
          </cell>
          <cell r="P18">
            <v>0</v>
          </cell>
          <cell r="Q18">
            <v>28.846486666666674</v>
          </cell>
        </row>
        <row r="19">
          <cell r="A19">
            <v>2002</v>
          </cell>
          <cell r="B19">
            <v>0</v>
          </cell>
          <cell r="C19" t="str">
            <v>1-ый Микрорайон, 12                                                                                                                                                                                                                           </v>
          </cell>
          <cell r="F19">
            <v>1972</v>
          </cell>
          <cell r="G19">
            <v>10101</v>
          </cell>
          <cell r="H19">
            <v>0.8</v>
          </cell>
          <cell r="I19">
            <v>932880000</v>
          </cell>
          <cell r="J19">
            <v>0.98</v>
          </cell>
          <cell r="K19">
            <v>85879.75377</v>
          </cell>
          <cell r="L19">
            <v>687.0380301600001</v>
          </cell>
          <cell r="M19">
            <v>57.25316918000001</v>
          </cell>
          <cell r="N19">
            <v>20611.140904800002</v>
          </cell>
          <cell r="O19">
            <v>65268.61286519999</v>
          </cell>
          <cell r="P19">
            <v>0</v>
          </cell>
          <cell r="Q19">
            <v>57.25316918000001</v>
          </cell>
        </row>
        <row r="20">
          <cell r="A20">
            <v>2002</v>
          </cell>
          <cell r="B20">
            <v>0</v>
          </cell>
          <cell r="C20" t="str">
            <v>Октябрьская, 99                                                                                                                                                                                                                               </v>
          </cell>
          <cell r="F20">
            <v>1989</v>
          </cell>
          <cell r="G20">
            <v>10101</v>
          </cell>
          <cell r="H20">
            <v>0.8</v>
          </cell>
          <cell r="I20">
            <v>8419896993</v>
          </cell>
          <cell r="J20">
            <v>0.44</v>
          </cell>
          <cell r="K20">
            <v>11410</v>
          </cell>
          <cell r="L20">
            <v>91.28</v>
          </cell>
          <cell r="M20">
            <v>7.6066666666666665</v>
          </cell>
          <cell r="N20">
            <v>1186.64</v>
          </cell>
          <cell r="O20">
            <v>10223.36</v>
          </cell>
          <cell r="P20">
            <v>0</v>
          </cell>
          <cell r="Q20">
            <v>7.6066666666666665</v>
          </cell>
        </row>
        <row r="21">
          <cell r="A21">
            <v>2002</v>
          </cell>
          <cell r="B21">
            <v>0</v>
          </cell>
          <cell r="C21" t="str">
            <v>Октябрьская, 101                                                                                                                                                                                                                              </v>
          </cell>
          <cell r="F21">
            <v>1984</v>
          </cell>
          <cell r="G21">
            <v>10101</v>
          </cell>
          <cell r="H21">
            <v>0.8</v>
          </cell>
          <cell r="I21">
            <v>6508339769</v>
          </cell>
          <cell r="J21">
            <v>0.6</v>
          </cell>
          <cell r="K21">
            <v>4259</v>
          </cell>
          <cell r="L21">
            <v>34.072</v>
          </cell>
          <cell r="M21">
            <v>2.8393333333333337</v>
          </cell>
          <cell r="N21">
            <v>613.296</v>
          </cell>
          <cell r="O21">
            <v>3645.7039999999997</v>
          </cell>
          <cell r="P21">
            <v>0</v>
          </cell>
          <cell r="Q21">
            <v>2.8393333333333337</v>
          </cell>
        </row>
        <row r="22">
          <cell r="A22">
            <v>2002</v>
          </cell>
          <cell r="B22">
            <v>0</v>
          </cell>
          <cell r="C22" t="str">
            <v>ИТОГО</v>
          </cell>
          <cell r="F22" t="str">
            <v>АРЕНДОВАННЫЕ </v>
          </cell>
          <cell r="G22" t="str">
            <v>ЖИЛЫЕ ПОМЕЩЕНИЯ</v>
          </cell>
          <cell r="K22">
            <v>244900.23377</v>
          </cell>
          <cell r="L22">
            <v>1987.55307016</v>
          </cell>
          <cell r="M22">
            <v>161.6917558466667</v>
          </cell>
          <cell r="N22">
            <v>58807.044344800015</v>
          </cell>
          <cell r="O22">
            <v>187794.2614252</v>
          </cell>
          <cell r="P22">
            <v>1701.0719999999997</v>
          </cell>
          <cell r="Q22">
            <v>161.6917558466667</v>
          </cell>
        </row>
        <row r="23">
          <cell r="A23">
            <v>2002</v>
          </cell>
          <cell r="B23">
            <v>0</v>
          </cell>
          <cell r="C23" t="str">
            <v>АРЕНДОВАННЫЕ  НЕЖИЛЫЕ ПОМЕЩЕНИЯ</v>
          </cell>
        </row>
        <row r="24">
          <cell r="A24">
            <v>2002</v>
          </cell>
          <cell r="B24">
            <v>0</v>
          </cell>
          <cell r="C24" t="str">
            <v>Рев. проспект, 97                                                                                                                                                                                                                             </v>
          </cell>
          <cell r="F24">
            <v>1914</v>
          </cell>
          <cell r="G24">
            <v>10003</v>
          </cell>
          <cell r="H24">
            <v>1.7</v>
          </cell>
          <cell r="I24">
            <v>152931968</v>
          </cell>
          <cell r="J24">
            <v>0.16</v>
          </cell>
          <cell r="K24">
            <v>24676.98949</v>
          </cell>
          <cell r="L24">
            <v>419.50882133</v>
          </cell>
          <cell r="M24">
            <v>0</v>
          </cell>
          <cell r="N24">
            <v>36916.77627704</v>
          </cell>
          <cell r="O24">
            <v>0</v>
          </cell>
          <cell r="P24">
            <v>12239.78678704</v>
          </cell>
          <cell r="Q24">
            <v>0</v>
          </cell>
        </row>
        <row r="25">
          <cell r="A25">
            <v>2002</v>
          </cell>
          <cell r="B25">
            <v>0</v>
          </cell>
          <cell r="C25" t="str">
            <v>К. Маркса, 187                                                                                                                                                                                                                                </v>
          </cell>
          <cell r="F25">
            <v>1916</v>
          </cell>
          <cell r="G25">
            <v>10104</v>
          </cell>
          <cell r="H25">
            <v>2.5</v>
          </cell>
          <cell r="I25">
            <v>961564800</v>
          </cell>
          <cell r="J25">
            <v>0.7</v>
          </cell>
          <cell r="K25">
            <v>677702.42338</v>
          </cell>
          <cell r="L25">
            <v>16942.560584500003</v>
          </cell>
          <cell r="M25">
            <v>0</v>
          </cell>
          <cell r="N25">
            <v>1457060.2102670001</v>
          </cell>
          <cell r="O25">
            <v>0</v>
          </cell>
          <cell r="P25">
            <v>779357.7868870001</v>
          </cell>
          <cell r="Q25">
            <v>0</v>
          </cell>
        </row>
        <row r="26">
          <cell r="A26">
            <v>2002</v>
          </cell>
          <cell r="B26">
            <v>0</v>
          </cell>
          <cell r="C26" t="str">
            <v>М. Горького, 26                                                                                                                                                                                                                               </v>
          </cell>
          <cell r="F26">
            <v>1916</v>
          </cell>
          <cell r="G26">
            <v>10105</v>
          </cell>
          <cell r="H26">
            <v>2</v>
          </cell>
          <cell r="I26">
            <v>327776960</v>
          </cell>
          <cell r="J26">
            <v>0.64</v>
          </cell>
          <cell r="K26">
            <v>210138.243</v>
          </cell>
          <cell r="L26">
            <v>4202.764859999999</v>
          </cell>
          <cell r="M26">
            <v>0</v>
          </cell>
          <cell r="N26">
            <v>361437.7779599999</v>
          </cell>
          <cell r="O26">
            <v>0</v>
          </cell>
          <cell r="P26">
            <v>151299.53495999993</v>
          </cell>
          <cell r="Q26">
            <v>0</v>
          </cell>
        </row>
        <row r="27">
          <cell r="A27">
            <v>2002</v>
          </cell>
          <cell r="B27">
            <v>0</v>
          </cell>
          <cell r="C27" t="str">
            <v>Топорковская, 30                                                                                                                                                                                                                              </v>
          </cell>
          <cell r="F27">
            <v>1900</v>
          </cell>
          <cell r="G27">
            <v>10105</v>
          </cell>
          <cell r="H27">
            <v>2</v>
          </cell>
          <cell r="I27">
            <v>272581120</v>
          </cell>
          <cell r="J27">
            <v>1.04</v>
          </cell>
          <cell r="K27">
            <v>207679.28860000003</v>
          </cell>
          <cell r="L27">
            <v>4153.585772</v>
          </cell>
          <cell r="M27">
            <v>0</v>
          </cell>
          <cell r="N27">
            <v>567300.04</v>
          </cell>
          <cell r="O27">
            <v>0</v>
          </cell>
          <cell r="P27">
            <v>359620.7514</v>
          </cell>
          <cell r="Q27">
            <v>0</v>
          </cell>
        </row>
        <row r="28">
          <cell r="A28">
            <v>2002</v>
          </cell>
          <cell r="B28">
            <v>0</v>
          </cell>
          <cell r="C28" t="str">
            <v>Коммунистическая, 7                                                                                                                                                                                                                           </v>
          </cell>
          <cell r="F28">
            <v>1900</v>
          </cell>
          <cell r="G28">
            <v>10002</v>
          </cell>
          <cell r="H28">
            <v>1.2</v>
          </cell>
          <cell r="I28">
            <v>130963840</v>
          </cell>
          <cell r="J28">
            <v>1.5</v>
          </cell>
          <cell r="K28">
            <v>196739.1843</v>
          </cell>
          <cell r="L28">
            <v>2360.8702116</v>
          </cell>
          <cell r="M28">
            <v>0</v>
          </cell>
          <cell r="N28">
            <v>240808.7615832</v>
          </cell>
          <cell r="O28">
            <v>0</v>
          </cell>
          <cell r="P28">
            <v>44069.57728319999</v>
          </cell>
          <cell r="Q28">
            <v>0</v>
          </cell>
        </row>
        <row r="29">
          <cell r="A29">
            <v>2002</v>
          </cell>
          <cell r="B29">
            <v>0</v>
          </cell>
          <cell r="C29" t="str">
            <v>М-н Топорковская 48/58</v>
          </cell>
          <cell r="F29">
            <v>2000</v>
          </cell>
          <cell r="G29">
            <v>10003</v>
          </cell>
          <cell r="H29">
            <v>1.2</v>
          </cell>
          <cell r="K29">
            <v>188043</v>
          </cell>
          <cell r="L29">
            <v>2256.516</v>
          </cell>
          <cell r="M29">
            <v>188.043</v>
          </cell>
          <cell r="N29">
            <v>4513.032</v>
          </cell>
          <cell r="O29">
            <v>183529.968</v>
          </cell>
          <cell r="P29">
            <v>0</v>
          </cell>
          <cell r="Q29">
            <v>188.043</v>
          </cell>
        </row>
        <row r="30">
          <cell r="A30">
            <v>2002</v>
          </cell>
          <cell r="B30">
            <v>0</v>
          </cell>
          <cell r="C30" t="str">
            <v>Магазин № 11 Колх.рынок</v>
          </cell>
          <cell r="E30">
            <v>10</v>
          </cell>
          <cell r="F30">
            <v>1998</v>
          </cell>
          <cell r="G30">
            <v>10003</v>
          </cell>
          <cell r="H30">
            <v>1.7</v>
          </cell>
          <cell r="K30">
            <v>22620</v>
          </cell>
          <cell r="L30">
            <v>384.54</v>
          </cell>
          <cell r="M30">
            <v>32.045</v>
          </cell>
          <cell r="N30">
            <v>1538.16</v>
          </cell>
          <cell r="O30">
            <v>21081.84</v>
          </cell>
          <cell r="P30">
            <v>0</v>
          </cell>
          <cell r="Q30">
            <v>32.045</v>
          </cell>
        </row>
        <row r="31">
          <cell r="A31">
            <v>2002</v>
          </cell>
          <cell r="B31">
            <v>0</v>
          </cell>
          <cell r="C31" t="str">
            <v>Магазин № 19 Набережная</v>
          </cell>
          <cell r="E31">
            <v>10</v>
          </cell>
          <cell r="F31">
            <v>1998</v>
          </cell>
          <cell r="G31">
            <v>10003</v>
          </cell>
          <cell r="H31">
            <v>1.7</v>
          </cell>
          <cell r="K31">
            <v>133443</v>
          </cell>
          <cell r="L31">
            <v>2268.531</v>
          </cell>
          <cell r="M31">
            <v>189.04425</v>
          </cell>
          <cell r="N31">
            <v>9074.124</v>
          </cell>
          <cell r="O31">
            <v>124368.876</v>
          </cell>
          <cell r="P31">
            <v>0</v>
          </cell>
          <cell r="Q31">
            <v>189.04425</v>
          </cell>
        </row>
        <row r="32">
          <cell r="A32">
            <v>2002</v>
          </cell>
          <cell r="B32">
            <v>0</v>
          </cell>
          <cell r="C32" t="str">
            <v>Магазин № 41 Рев.проспект</v>
          </cell>
          <cell r="E32">
            <v>10</v>
          </cell>
          <cell r="F32">
            <v>1998</v>
          </cell>
          <cell r="G32">
            <v>10003</v>
          </cell>
          <cell r="H32">
            <v>1.7</v>
          </cell>
          <cell r="K32">
            <v>135420</v>
          </cell>
          <cell r="L32">
            <v>2302.14</v>
          </cell>
          <cell r="M32">
            <v>191.845</v>
          </cell>
          <cell r="N32">
            <v>9208.56</v>
          </cell>
          <cell r="O32">
            <v>126211.44</v>
          </cell>
          <cell r="P32">
            <v>0</v>
          </cell>
          <cell r="Q32">
            <v>191.845</v>
          </cell>
        </row>
        <row r="33">
          <cell r="A33">
            <v>2002</v>
          </cell>
          <cell r="B33">
            <v>0</v>
          </cell>
          <cell r="C33" t="str">
            <v>ИТОГО</v>
          </cell>
          <cell r="F33" t="str">
            <v>АРЕНДОВАННЫЕ </v>
          </cell>
          <cell r="G33" t="str">
            <v>НЕЖИЛЫЕ ПОМЕЩЕНИЯ</v>
          </cell>
          <cell r="K33">
            <v>1796462.12877</v>
          </cell>
          <cell r="L33">
            <v>35291.01724943</v>
          </cell>
          <cell r="M33">
            <v>600.97725</v>
          </cell>
          <cell r="N33">
            <v>2687857.44208724</v>
          </cell>
          <cell r="O33">
            <v>455192.124</v>
          </cell>
          <cell r="P33">
            <v>1346587.43731724</v>
          </cell>
          <cell r="Q33">
            <v>600.97725</v>
          </cell>
          <cell r="R33">
            <v>0</v>
          </cell>
        </row>
        <row r="34">
          <cell r="A34">
            <v>2002</v>
          </cell>
          <cell r="B34">
            <v>0</v>
          </cell>
          <cell r="C34" t="str">
            <v>ЖИЛЫЕ ДОМА</v>
          </cell>
        </row>
        <row r="35">
          <cell r="A35">
            <v>2002</v>
          </cell>
          <cell r="B35">
            <v>0</v>
          </cell>
          <cell r="C35" t="str">
            <v>Коммунистическая, 100                                                                                                                                                                                                                         </v>
          </cell>
          <cell r="F35">
            <v>1970</v>
          </cell>
          <cell r="G35">
            <v>10101</v>
          </cell>
          <cell r="H35">
            <v>0.8</v>
          </cell>
          <cell r="I35">
            <v>3294347160</v>
          </cell>
          <cell r="J35">
            <v>0.87</v>
          </cell>
          <cell r="K35">
            <v>2848626.82</v>
          </cell>
          <cell r="L35">
            <v>22789.014559999996</v>
          </cell>
          <cell r="M35">
            <v>1899.0845466666663</v>
          </cell>
          <cell r="N35">
            <v>729248.4659199999</v>
          </cell>
          <cell r="O35">
            <v>2119378.35408</v>
          </cell>
          <cell r="P35">
            <v>0</v>
          </cell>
          <cell r="Q35">
            <v>1899.0845466666663</v>
          </cell>
        </row>
        <row r="36">
          <cell r="A36">
            <v>2002</v>
          </cell>
          <cell r="B36">
            <v>0</v>
          </cell>
          <cell r="C36" t="str">
            <v>Вокзальная, 16                                                                                                                                                                                                                                </v>
          </cell>
          <cell r="F36">
            <v>1966</v>
          </cell>
          <cell r="G36">
            <v>10101</v>
          </cell>
          <cell r="H36">
            <v>0.8</v>
          </cell>
          <cell r="I36">
            <v>2185719900</v>
          </cell>
          <cell r="J36">
            <v>0.89</v>
          </cell>
          <cell r="K36">
            <v>1943392.76133</v>
          </cell>
          <cell r="L36">
            <v>15547.14209064</v>
          </cell>
          <cell r="M36">
            <v>1295.59517422</v>
          </cell>
          <cell r="N36">
            <v>559697.11526304</v>
          </cell>
          <cell r="O36">
            <v>1383695.64606696</v>
          </cell>
          <cell r="P36">
            <v>0</v>
          </cell>
          <cell r="Q36">
            <v>1295.59517422</v>
          </cell>
        </row>
        <row r="37">
          <cell r="A37">
            <v>2002</v>
          </cell>
          <cell r="B37">
            <v>0</v>
          </cell>
          <cell r="C37" t="str">
            <v>Вокзальная, 18                                                                                                                                                                                                                                </v>
          </cell>
          <cell r="F37">
            <v>1965</v>
          </cell>
          <cell r="G37">
            <v>10101</v>
          </cell>
          <cell r="H37">
            <v>0.8</v>
          </cell>
          <cell r="I37">
            <v>1966513832</v>
          </cell>
          <cell r="J37">
            <v>0.95</v>
          </cell>
          <cell r="K37">
            <v>1844930.4</v>
          </cell>
          <cell r="L37">
            <v>14759.443200000002</v>
          </cell>
          <cell r="M37">
            <v>1229.9536</v>
          </cell>
          <cell r="N37">
            <v>546099.3984000001</v>
          </cell>
          <cell r="O37">
            <v>1298831.0015999998</v>
          </cell>
          <cell r="P37">
            <v>0</v>
          </cell>
          <cell r="Q37">
            <v>1229.9536</v>
          </cell>
        </row>
        <row r="38">
          <cell r="A38">
            <v>2002</v>
          </cell>
          <cell r="B38">
            <v>0</v>
          </cell>
          <cell r="C38" t="str">
            <v>Льва Толстого, 30                                                                                                                                                                                                                             </v>
          </cell>
          <cell r="F38">
            <v>1975</v>
          </cell>
          <cell r="G38">
            <v>10101</v>
          </cell>
          <cell r="H38">
            <v>0.8</v>
          </cell>
          <cell r="I38">
            <v>3245748035</v>
          </cell>
          <cell r="J38">
            <v>0.8</v>
          </cell>
          <cell r="K38">
            <v>2585105.45475</v>
          </cell>
          <cell r="L38">
            <v>20680.843638000002</v>
          </cell>
          <cell r="M38">
            <v>1723.4036365000002</v>
          </cell>
          <cell r="N38">
            <v>558382.778226</v>
          </cell>
          <cell r="O38">
            <v>2026722.676524</v>
          </cell>
          <cell r="P38">
            <v>0</v>
          </cell>
          <cell r="Q38">
            <v>1723.4036365000002</v>
          </cell>
        </row>
        <row r="39">
          <cell r="A39">
            <v>2002</v>
          </cell>
          <cell r="B39">
            <v>0</v>
          </cell>
          <cell r="C39" t="str">
            <v>Оренбургская, 172                                                                                                                                                                                                                             </v>
          </cell>
          <cell r="F39">
            <v>1989</v>
          </cell>
          <cell r="G39">
            <v>10101</v>
          </cell>
          <cell r="H39">
            <v>0.7</v>
          </cell>
          <cell r="I39">
            <v>8525677914</v>
          </cell>
          <cell r="J39">
            <v>0.48</v>
          </cell>
          <cell r="K39">
            <v>4106401.49146</v>
          </cell>
          <cell r="L39">
            <v>28744.81044022</v>
          </cell>
          <cell r="M39">
            <v>2395.4008700183335</v>
          </cell>
          <cell r="N39">
            <v>373682.53572286</v>
          </cell>
          <cell r="O39">
            <v>3732718.95573714</v>
          </cell>
          <cell r="P39">
            <v>0</v>
          </cell>
          <cell r="Q39">
            <v>2395.4008700183335</v>
          </cell>
        </row>
        <row r="40">
          <cell r="A40">
            <v>2002</v>
          </cell>
          <cell r="B40">
            <v>0</v>
          </cell>
          <cell r="C40" t="str">
            <v>М. Горького, 15                                                                                                                                                                                                                               </v>
          </cell>
          <cell r="F40">
            <v>1986</v>
          </cell>
          <cell r="G40">
            <v>10103</v>
          </cell>
          <cell r="H40">
            <v>2</v>
          </cell>
          <cell r="I40">
            <v>214831500</v>
          </cell>
          <cell r="J40">
            <v>0.56</v>
          </cell>
          <cell r="K40">
            <v>121297.7364</v>
          </cell>
          <cell r="L40">
            <v>2425.9547279999997</v>
          </cell>
          <cell r="M40">
            <v>202.16289399999997</v>
          </cell>
          <cell r="N40">
            <v>38815.275647999995</v>
          </cell>
          <cell r="O40">
            <v>82482.460752</v>
          </cell>
          <cell r="P40">
            <v>0</v>
          </cell>
          <cell r="Q40">
            <v>202.16289399999997</v>
          </cell>
        </row>
        <row r="41">
          <cell r="A41">
            <v>2002</v>
          </cell>
          <cell r="B41">
            <v>0</v>
          </cell>
          <cell r="C41" t="str">
            <v>М. Горького, 25                                                                                                                                                                                                                               </v>
          </cell>
          <cell r="F41">
            <v>1953</v>
          </cell>
          <cell r="G41">
            <v>10103</v>
          </cell>
          <cell r="H41">
            <v>2</v>
          </cell>
          <cell r="I41">
            <v>97503900</v>
          </cell>
          <cell r="J41">
            <v>0.98</v>
          </cell>
          <cell r="K41">
            <v>95137.332</v>
          </cell>
          <cell r="L41">
            <v>1902.7466399999998</v>
          </cell>
          <cell r="M41">
            <v>158.56222</v>
          </cell>
          <cell r="N41">
            <v>93234.58536</v>
          </cell>
          <cell r="O41">
            <v>1902.7466399999976</v>
          </cell>
          <cell r="P41">
            <v>0</v>
          </cell>
          <cell r="Q41">
            <v>158.56222</v>
          </cell>
        </row>
        <row r="42">
          <cell r="A42">
            <v>2002</v>
          </cell>
          <cell r="B42">
            <v>0</v>
          </cell>
          <cell r="C42" t="str">
            <v>М. Горького, 33                                                                                                                                                                                                                               </v>
          </cell>
          <cell r="F42">
            <v>1911</v>
          </cell>
          <cell r="G42">
            <v>10103</v>
          </cell>
          <cell r="H42">
            <v>2</v>
          </cell>
          <cell r="I42">
            <v>187293600</v>
          </cell>
          <cell r="J42">
            <v>0.95</v>
          </cell>
          <cell r="K42">
            <v>177919.25018</v>
          </cell>
          <cell r="L42">
            <v>3558.3850036</v>
          </cell>
          <cell r="M42">
            <v>0</v>
          </cell>
          <cell r="N42">
            <v>323813.03532759997</v>
          </cell>
          <cell r="O42">
            <v>0</v>
          </cell>
          <cell r="P42">
            <v>145893.78514759996</v>
          </cell>
          <cell r="Q42">
            <v>0</v>
          </cell>
        </row>
        <row r="43">
          <cell r="A43">
            <v>2002</v>
          </cell>
          <cell r="B43">
            <v>0</v>
          </cell>
          <cell r="C43" t="str">
            <v>М. Горького, 43                                                                                                                                                                                                                               </v>
          </cell>
          <cell r="F43">
            <v>1916</v>
          </cell>
          <cell r="G43">
            <v>10103</v>
          </cell>
          <cell r="H43">
            <v>2</v>
          </cell>
          <cell r="I43">
            <v>110420700</v>
          </cell>
          <cell r="J43">
            <v>0.72</v>
          </cell>
          <cell r="K43">
            <v>79076.64819</v>
          </cell>
          <cell r="L43">
            <v>1581.5329638</v>
          </cell>
          <cell r="M43">
            <v>0</v>
          </cell>
          <cell r="N43">
            <v>136011.8348868</v>
          </cell>
          <cell r="O43">
            <v>0</v>
          </cell>
          <cell r="P43">
            <v>56935.186696799996</v>
          </cell>
          <cell r="Q43">
            <v>0</v>
          </cell>
        </row>
        <row r="44">
          <cell r="A44">
            <v>2002</v>
          </cell>
          <cell r="B44">
            <v>0</v>
          </cell>
          <cell r="C44" t="str">
            <v>М. Горького, 48                                                                                                                                                                                                                               </v>
          </cell>
          <cell r="F44">
            <v>1947</v>
          </cell>
          <cell r="G44">
            <v>10103</v>
          </cell>
          <cell r="H44">
            <v>2</v>
          </cell>
          <cell r="I44">
            <v>78397800</v>
          </cell>
          <cell r="J44">
            <v>0.75</v>
          </cell>
          <cell r="K44">
            <v>58787.691</v>
          </cell>
          <cell r="L44">
            <v>1175.75382</v>
          </cell>
          <cell r="M44">
            <v>0</v>
          </cell>
          <cell r="N44">
            <v>64666.4601</v>
          </cell>
          <cell r="O44">
            <v>0</v>
          </cell>
          <cell r="P44">
            <v>5878.769099999998</v>
          </cell>
          <cell r="Q44">
            <v>0</v>
          </cell>
        </row>
        <row r="45">
          <cell r="A45">
            <v>2002</v>
          </cell>
          <cell r="B45">
            <v>0</v>
          </cell>
          <cell r="C45" t="str">
            <v>М. Горького, 49                                                                                                                                                                                                                               </v>
          </cell>
          <cell r="F45">
            <v>1912</v>
          </cell>
          <cell r="G45">
            <v>10103</v>
          </cell>
          <cell r="H45">
            <v>2</v>
          </cell>
          <cell r="I45">
            <v>222725100</v>
          </cell>
          <cell r="J45">
            <v>0.57</v>
          </cell>
          <cell r="K45">
            <v>127496.07057</v>
          </cell>
          <cell r="L45">
            <v>2549.9214114</v>
          </cell>
          <cell r="M45">
            <v>0</v>
          </cell>
          <cell r="N45">
            <v>229492.92702600002</v>
          </cell>
          <cell r="O45">
            <v>0</v>
          </cell>
          <cell r="P45">
            <v>101996.85645600002</v>
          </cell>
          <cell r="Q45">
            <v>0</v>
          </cell>
        </row>
        <row r="46">
          <cell r="A46">
            <v>2002</v>
          </cell>
          <cell r="B46">
            <v>0</v>
          </cell>
          <cell r="C46" t="str">
            <v>М. Горького, 64                                                                                                                                                                                                                               </v>
          </cell>
          <cell r="F46">
            <v>1962</v>
          </cell>
          <cell r="G46">
            <v>10103</v>
          </cell>
          <cell r="H46">
            <v>2</v>
          </cell>
          <cell r="I46">
            <v>72118800</v>
          </cell>
          <cell r="J46">
            <v>0.87</v>
          </cell>
          <cell r="K46">
            <v>62557.2834</v>
          </cell>
          <cell r="L46">
            <v>1251.1456680000001</v>
          </cell>
          <cell r="M46">
            <v>104.262139</v>
          </cell>
          <cell r="N46">
            <v>50045.826720000005</v>
          </cell>
          <cell r="O46">
            <v>12511.456679999996</v>
          </cell>
          <cell r="P46">
            <v>0</v>
          </cell>
          <cell r="Q46">
            <v>104.262139</v>
          </cell>
        </row>
        <row r="47">
          <cell r="A47">
            <v>2002</v>
          </cell>
          <cell r="B47">
            <v>0</v>
          </cell>
          <cell r="C47" t="str">
            <v>М. Горького, 78                                                                                                                                                                                                                               </v>
          </cell>
          <cell r="F47">
            <v>1916</v>
          </cell>
          <cell r="G47">
            <v>10103</v>
          </cell>
          <cell r="H47">
            <v>2</v>
          </cell>
          <cell r="I47">
            <v>99297900</v>
          </cell>
          <cell r="J47">
            <v>0.65</v>
          </cell>
          <cell r="K47">
            <v>64863.91494</v>
          </cell>
          <cell r="L47">
            <v>1297.2782988000001</v>
          </cell>
          <cell r="M47">
            <v>0</v>
          </cell>
          <cell r="N47">
            <v>111565.93369680001</v>
          </cell>
          <cell r="O47">
            <v>0</v>
          </cell>
          <cell r="P47">
            <v>46702.01875680001</v>
          </cell>
          <cell r="Q47">
            <v>0</v>
          </cell>
        </row>
        <row r="48">
          <cell r="A48">
            <v>2002</v>
          </cell>
          <cell r="B48">
            <v>0</v>
          </cell>
          <cell r="C48" t="str">
            <v>М. Горького, 100                                                                                                                                                                                                                              </v>
          </cell>
          <cell r="F48">
            <v>1957</v>
          </cell>
          <cell r="G48">
            <v>10104</v>
          </cell>
          <cell r="H48">
            <v>3.3</v>
          </cell>
          <cell r="I48">
            <v>336823500</v>
          </cell>
          <cell r="J48">
            <v>1.18</v>
          </cell>
          <cell r="K48">
            <v>395909.23608</v>
          </cell>
          <cell r="L48">
            <v>13065.004790639998</v>
          </cell>
          <cell r="M48">
            <v>0</v>
          </cell>
          <cell r="N48">
            <v>587925.2155788</v>
          </cell>
          <cell r="O48">
            <v>0</v>
          </cell>
          <cell r="P48">
            <v>192015.97949879995</v>
          </cell>
          <cell r="Q48">
            <v>0</v>
          </cell>
        </row>
        <row r="49">
          <cell r="A49">
            <v>2002</v>
          </cell>
          <cell r="B49">
            <v>0</v>
          </cell>
          <cell r="C49" t="str">
            <v>М. Горького, 102                                                                                                                                                                                                                              </v>
          </cell>
          <cell r="F49">
            <v>1957</v>
          </cell>
          <cell r="G49">
            <v>10104</v>
          </cell>
          <cell r="H49">
            <v>3.3</v>
          </cell>
          <cell r="I49">
            <v>321126000</v>
          </cell>
          <cell r="J49">
            <v>0.89</v>
          </cell>
          <cell r="K49">
            <v>287179.16958</v>
          </cell>
          <cell r="L49">
            <v>9476.912596139999</v>
          </cell>
          <cell r="M49">
            <v>0</v>
          </cell>
          <cell r="N49">
            <v>426461.06682629994</v>
          </cell>
          <cell r="O49">
            <v>0</v>
          </cell>
          <cell r="P49">
            <v>139281.89724629995</v>
          </cell>
          <cell r="Q49">
            <v>0</v>
          </cell>
        </row>
        <row r="50">
          <cell r="A50">
            <v>2002</v>
          </cell>
          <cell r="B50">
            <v>0</v>
          </cell>
          <cell r="C50" t="str">
            <v>М. Горького, 110                                                                                                                                                                                                                              </v>
          </cell>
          <cell r="F50">
            <v>1957</v>
          </cell>
          <cell r="G50">
            <v>10104</v>
          </cell>
          <cell r="H50">
            <v>3.3</v>
          </cell>
          <cell r="I50">
            <v>88085400</v>
          </cell>
          <cell r="J50">
            <v>1.11</v>
          </cell>
          <cell r="K50">
            <v>98009.4024</v>
          </cell>
          <cell r="L50">
            <v>3234.3102792000004</v>
          </cell>
          <cell r="M50">
            <v>0</v>
          </cell>
          <cell r="N50">
            <v>145543.96256400002</v>
          </cell>
          <cell r="O50">
            <v>0</v>
          </cell>
          <cell r="P50">
            <v>47534.56016400001</v>
          </cell>
          <cell r="Q50">
            <v>0</v>
          </cell>
        </row>
        <row r="51">
          <cell r="A51">
            <v>2002</v>
          </cell>
          <cell r="B51">
            <v>0</v>
          </cell>
          <cell r="C51" t="str">
            <v>М. Горького, 112                                                                                                                                                                                                                              </v>
          </cell>
          <cell r="F51">
            <v>1957</v>
          </cell>
          <cell r="G51">
            <v>10104</v>
          </cell>
          <cell r="H51">
            <v>3.3</v>
          </cell>
          <cell r="I51">
            <v>114008700</v>
          </cell>
          <cell r="J51">
            <v>0.85</v>
          </cell>
          <cell r="K51">
            <v>97180.3755</v>
          </cell>
          <cell r="L51">
            <v>3206.9523915</v>
          </cell>
          <cell r="M51">
            <v>0</v>
          </cell>
          <cell r="N51">
            <v>144312.8576175</v>
          </cell>
          <cell r="O51">
            <v>0</v>
          </cell>
          <cell r="P51">
            <v>47132.48211750001</v>
          </cell>
          <cell r="Q51">
            <v>0</v>
          </cell>
        </row>
        <row r="52">
          <cell r="A52">
            <v>2002</v>
          </cell>
          <cell r="B52">
            <v>0</v>
          </cell>
          <cell r="C52" t="str">
            <v>М. Горького, 145                                                                                                                                                                                                                              </v>
          </cell>
          <cell r="F52">
            <v>1957</v>
          </cell>
          <cell r="G52">
            <v>10104</v>
          </cell>
          <cell r="H52">
            <v>3.3</v>
          </cell>
          <cell r="I52">
            <v>115623300</v>
          </cell>
          <cell r="J52">
            <v>0.98</v>
          </cell>
          <cell r="K52">
            <v>113869.5609</v>
          </cell>
          <cell r="L52">
            <v>3757.6955097</v>
          </cell>
          <cell r="M52">
            <v>0</v>
          </cell>
          <cell r="N52">
            <v>169096.2979365</v>
          </cell>
          <cell r="O52">
            <v>0</v>
          </cell>
          <cell r="P52">
            <v>55226.737036499995</v>
          </cell>
          <cell r="Q52">
            <v>0</v>
          </cell>
        </row>
        <row r="53">
          <cell r="A53">
            <v>2002</v>
          </cell>
          <cell r="B53">
            <v>0</v>
          </cell>
          <cell r="C53" t="str">
            <v>М. Горького, 147                                                                                                                                                                                                                              </v>
          </cell>
          <cell r="F53">
            <v>1957</v>
          </cell>
          <cell r="G53">
            <v>10104</v>
          </cell>
          <cell r="H53">
            <v>3.3</v>
          </cell>
          <cell r="I53">
            <v>119031900</v>
          </cell>
          <cell r="J53">
            <v>0.96</v>
          </cell>
          <cell r="K53">
            <v>114070.55859</v>
          </cell>
          <cell r="L53">
            <v>3764.3284334699997</v>
          </cell>
          <cell r="M53">
            <v>0</v>
          </cell>
          <cell r="N53">
            <v>169394.77950615</v>
          </cell>
          <cell r="O53">
            <v>0</v>
          </cell>
          <cell r="P53">
            <v>55324.22091614999</v>
          </cell>
          <cell r="Q53">
            <v>0</v>
          </cell>
        </row>
        <row r="54">
          <cell r="A54">
            <v>2002</v>
          </cell>
          <cell r="B54">
            <v>0</v>
          </cell>
          <cell r="C54" t="str">
            <v>М. Горького, 149                                                                                                                                                                                                                              </v>
          </cell>
          <cell r="F54">
            <v>1957</v>
          </cell>
          <cell r="G54">
            <v>10104</v>
          </cell>
          <cell r="H54">
            <v>3.3</v>
          </cell>
          <cell r="I54">
            <v>111586800</v>
          </cell>
          <cell r="J54">
            <v>0.9</v>
          </cell>
          <cell r="K54">
            <v>99974.5032</v>
          </cell>
          <cell r="L54">
            <v>3299.1586056</v>
          </cell>
          <cell r="M54">
            <v>0</v>
          </cell>
          <cell r="N54">
            <v>148462.13725200001</v>
          </cell>
          <cell r="O54">
            <v>0</v>
          </cell>
          <cell r="P54">
            <v>48487.63405200001</v>
          </cell>
          <cell r="Q54">
            <v>0</v>
          </cell>
        </row>
        <row r="55">
          <cell r="A55">
            <v>2002</v>
          </cell>
          <cell r="B55">
            <v>0</v>
          </cell>
          <cell r="C55" t="str">
            <v>Рев. проспект, 163                                                                                                                                                                                                                            </v>
          </cell>
          <cell r="F55">
            <v>1959</v>
          </cell>
          <cell r="G55">
            <v>10101</v>
          </cell>
          <cell r="H55">
            <v>0.8</v>
          </cell>
          <cell r="I55">
            <v>71490900</v>
          </cell>
          <cell r="J55">
            <v>1.29</v>
          </cell>
          <cell r="K55">
            <v>92496.01923</v>
          </cell>
          <cell r="L55">
            <v>739.96815384</v>
          </cell>
          <cell r="M55">
            <v>61.66401282</v>
          </cell>
          <cell r="N55">
            <v>31818.63061512</v>
          </cell>
          <cell r="O55">
            <v>60677.38861488001</v>
          </cell>
          <cell r="P55">
            <v>0</v>
          </cell>
          <cell r="Q55">
            <v>61.66401282</v>
          </cell>
        </row>
        <row r="56">
          <cell r="A56">
            <v>2002</v>
          </cell>
          <cell r="B56">
            <v>0</v>
          </cell>
          <cell r="C56" t="str">
            <v>Рев. проспект, 179                                                                                                                                                                                                                            </v>
          </cell>
          <cell r="F56">
            <v>1916</v>
          </cell>
          <cell r="G56">
            <v>10101</v>
          </cell>
          <cell r="H56">
            <v>0.8</v>
          </cell>
          <cell r="I56">
            <v>55165500</v>
          </cell>
          <cell r="J56">
            <v>0.67</v>
          </cell>
          <cell r="K56">
            <v>36812.88832</v>
          </cell>
          <cell r="L56">
            <v>294.50310656</v>
          </cell>
          <cell r="M56">
            <v>24.541925546666665</v>
          </cell>
          <cell r="N56">
            <v>25327.26716416</v>
          </cell>
          <cell r="O56">
            <v>11485.62115584</v>
          </cell>
          <cell r="P56">
            <v>0</v>
          </cell>
          <cell r="Q56">
            <v>24.541925546666665</v>
          </cell>
        </row>
        <row r="57">
          <cell r="A57">
            <v>2002</v>
          </cell>
          <cell r="B57">
            <v>0</v>
          </cell>
          <cell r="C57" t="str">
            <v>Рев. проспект, 119                                                                                                                                                                                                                            </v>
          </cell>
          <cell r="F57">
            <v>1916</v>
          </cell>
          <cell r="G57">
            <v>10103</v>
          </cell>
          <cell r="H57">
            <v>2</v>
          </cell>
          <cell r="I57">
            <v>139842300</v>
          </cell>
          <cell r="J57">
            <v>1.09</v>
          </cell>
          <cell r="K57">
            <v>152525.51852</v>
          </cell>
          <cell r="L57">
            <v>3050.5103704000003</v>
          </cell>
          <cell r="M57">
            <v>0</v>
          </cell>
          <cell r="N57">
            <v>262343.89185440005</v>
          </cell>
          <cell r="O57">
            <v>0</v>
          </cell>
          <cell r="P57">
            <v>109818.37333440004</v>
          </cell>
          <cell r="Q57">
            <v>0</v>
          </cell>
        </row>
        <row r="58">
          <cell r="A58">
            <v>2002</v>
          </cell>
          <cell r="B58">
            <v>0</v>
          </cell>
          <cell r="C58" t="str">
            <v>Рев. проспект, 123                                                                                                                                                                                                                            </v>
          </cell>
          <cell r="F58">
            <v>1916</v>
          </cell>
          <cell r="G58">
            <v>10103</v>
          </cell>
          <cell r="H58">
            <v>2</v>
          </cell>
          <cell r="I58">
            <v>165241268</v>
          </cell>
          <cell r="J58">
            <v>1.49</v>
          </cell>
          <cell r="K58">
            <v>245590.83438</v>
          </cell>
          <cell r="L58">
            <v>4911.8166876</v>
          </cell>
          <cell r="M58">
            <v>0</v>
          </cell>
          <cell r="N58">
            <v>422416.23513359996</v>
          </cell>
          <cell r="O58">
            <v>0</v>
          </cell>
          <cell r="P58">
            <v>176825.40075359997</v>
          </cell>
          <cell r="Q58">
            <v>0</v>
          </cell>
        </row>
        <row r="59">
          <cell r="A59">
            <v>2002</v>
          </cell>
          <cell r="B59">
            <v>0</v>
          </cell>
          <cell r="C59" t="str">
            <v>Рев. проспект, 152                                                                                                                                                                                                                            </v>
          </cell>
          <cell r="F59">
            <v>1916</v>
          </cell>
          <cell r="G59">
            <v>10103</v>
          </cell>
          <cell r="H59">
            <v>2</v>
          </cell>
          <cell r="I59">
            <v>175004700</v>
          </cell>
          <cell r="J59">
            <v>0.85</v>
          </cell>
          <cell r="K59">
            <v>149449.39571</v>
          </cell>
          <cell r="L59">
            <v>2988.9879142000004</v>
          </cell>
          <cell r="M59">
            <v>0</v>
          </cell>
          <cell r="N59">
            <v>257052.96062120004</v>
          </cell>
          <cell r="O59">
            <v>0</v>
          </cell>
          <cell r="P59">
            <v>107603.56491120002</v>
          </cell>
          <cell r="Q59">
            <v>0</v>
          </cell>
        </row>
        <row r="60">
          <cell r="A60">
            <v>2002</v>
          </cell>
          <cell r="B60">
            <v>0</v>
          </cell>
          <cell r="C60" t="str">
            <v>Рев. проспект, 156                                                                                                                                                                                                                            </v>
          </cell>
          <cell r="F60">
            <v>1963</v>
          </cell>
          <cell r="G60">
            <v>10103</v>
          </cell>
          <cell r="H60">
            <v>2</v>
          </cell>
          <cell r="I60">
            <v>107550300</v>
          </cell>
          <cell r="J60">
            <v>0.96</v>
          </cell>
          <cell r="K60">
            <v>102719.50338</v>
          </cell>
          <cell r="L60">
            <v>2054.3900676</v>
          </cell>
          <cell r="M60">
            <v>171.1991723</v>
          </cell>
          <cell r="N60">
            <v>80121.2126364</v>
          </cell>
          <cell r="O60">
            <v>22598.290743599995</v>
          </cell>
          <cell r="P60">
            <v>0</v>
          </cell>
          <cell r="Q60">
            <v>171.1991723</v>
          </cell>
        </row>
        <row r="61">
          <cell r="A61">
            <v>2002</v>
          </cell>
          <cell r="B61">
            <v>0</v>
          </cell>
          <cell r="C61" t="str">
            <v>Рев. проспект, 168                                                                                                                                                                                                                            </v>
          </cell>
          <cell r="F61">
            <v>1950</v>
          </cell>
          <cell r="G61">
            <v>10103</v>
          </cell>
          <cell r="H61">
            <v>2</v>
          </cell>
          <cell r="I61">
            <v>127463700</v>
          </cell>
          <cell r="J61">
            <v>0.97</v>
          </cell>
          <cell r="K61">
            <v>123187.2564</v>
          </cell>
          <cell r="L61">
            <v>2463.745128</v>
          </cell>
          <cell r="M61">
            <v>0</v>
          </cell>
          <cell r="N61">
            <v>128114.746656</v>
          </cell>
          <cell r="O61">
            <v>0</v>
          </cell>
          <cell r="P61">
            <v>4927.490256000005</v>
          </cell>
          <cell r="Q61">
            <v>0</v>
          </cell>
        </row>
        <row r="62">
          <cell r="A62">
            <v>2002</v>
          </cell>
          <cell r="B62">
            <v>0</v>
          </cell>
          <cell r="C62" t="str">
            <v>Рев. проспект, 171                                                                                                                                                                                                                            </v>
          </cell>
          <cell r="F62">
            <v>1916</v>
          </cell>
          <cell r="G62">
            <v>10103</v>
          </cell>
          <cell r="H62">
            <v>2</v>
          </cell>
          <cell r="I62">
            <v>314847000</v>
          </cell>
          <cell r="J62">
            <v>0.71</v>
          </cell>
          <cell r="K62">
            <v>222380.44308</v>
          </cell>
          <cell r="L62">
            <v>4447.6088616</v>
          </cell>
          <cell r="M62">
            <v>0</v>
          </cell>
          <cell r="N62">
            <v>382494.36209759995</v>
          </cell>
          <cell r="O62">
            <v>0</v>
          </cell>
          <cell r="P62">
            <v>160113.91901759995</v>
          </cell>
          <cell r="Q62">
            <v>0</v>
          </cell>
        </row>
        <row r="63">
          <cell r="A63">
            <v>2002</v>
          </cell>
          <cell r="B63">
            <v>0</v>
          </cell>
          <cell r="C63" t="str">
            <v>Рев. проспект, 174                                                                                                                                                                                                                            </v>
          </cell>
          <cell r="F63">
            <v>1898</v>
          </cell>
          <cell r="G63">
            <v>10103</v>
          </cell>
          <cell r="H63">
            <v>2</v>
          </cell>
          <cell r="I63">
            <v>108835342</v>
          </cell>
          <cell r="J63">
            <v>0.93999</v>
          </cell>
          <cell r="K63">
            <v>102532.20471</v>
          </cell>
          <cell r="L63">
            <v>2050.6440942</v>
          </cell>
          <cell r="M63">
            <v>0</v>
          </cell>
          <cell r="N63">
            <v>213266.9857968</v>
          </cell>
          <cell r="O63">
            <v>0</v>
          </cell>
          <cell r="P63">
            <v>110734.7810868</v>
          </cell>
          <cell r="Q63">
            <v>0</v>
          </cell>
        </row>
        <row r="64">
          <cell r="A64">
            <v>2002</v>
          </cell>
          <cell r="B64">
            <v>0</v>
          </cell>
          <cell r="C64" t="str">
            <v>Рев. проспект, 176                                                                                                                                                                                                                            </v>
          </cell>
          <cell r="F64">
            <v>1916</v>
          </cell>
          <cell r="G64">
            <v>10103</v>
          </cell>
          <cell r="H64">
            <v>2</v>
          </cell>
          <cell r="I64">
            <v>99118500</v>
          </cell>
          <cell r="J64">
            <v>0.84</v>
          </cell>
          <cell r="K64">
            <v>83190.28912</v>
          </cell>
          <cell r="L64">
            <v>1663.8057824</v>
          </cell>
          <cell r="M64">
            <v>0</v>
          </cell>
          <cell r="N64">
            <v>143087.2972864</v>
          </cell>
          <cell r="O64">
            <v>0</v>
          </cell>
          <cell r="P64">
            <v>59897.00816639999</v>
          </cell>
          <cell r="Q64">
            <v>0</v>
          </cell>
        </row>
        <row r="65">
          <cell r="A65">
            <v>2002</v>
          </cell>
          <cell r="B65">
            <v>0</v>
          </cell>
          <cell r="C65" t="str">
            <v>Рев. проспект, 180                                                                                                                                                                                                                            </v>
          </cell>
          <cell r="F65">
            <v>1916</v>
          </cell>
          <cell r="G65">
            <v>10103</v>
          </cell>
          <cell r="H65">
            <v>2</v>
          </cell>
          <cell r="I65">
            <v>154782732</v>
          </cell>
          <cell r="J65">
            <v>0.88</v>
          </cell>
          <cell r="K65">
            <v>135864.99084</v>
          </cell>
          <cell r="L65">
            <v>2717.2998168000004</v>
          </cell>
          <cell r="M65">
            <v>0</v>
          </cell>
          <cell r="N65">
            <v>233687.78424480004</v>
          </cell>
          <cell r="O65">
            <v>0</v>
          </cell>
          <cell r="P65">
            <v>97822.79340480003</v>
          </cell>
          <cell r="Q65">
            <v>0</v>
          </cell>
        </row>
        <row r="66">
          <cell r="A66">
            <v>2002</v>
          </cell>
          <cell r="B66">
            <v>0</v>
          </cell>
          <cell r="C66" t="str">
            <v>Рев. проспект, 181                                                                                                                                                                                                                            </v>
          </cell>
          <cell r="F66">
            <v>1916</v>
          </cell>
          <cell r="G66">
            <v>10103</v>
          </cell>
          <cell r="H66">
            <v>2</v>
          </cell>
          <cell r="I66">
            <v>225326400</v>
          </cell>
          <cell r="J66">
            <v>0.68999</v>
          </cell>
          <cell r="K66">
            <v>155458.36848</v>
          </cell>
          <cell r="L66">
            <v>3109.1673696000003</v>
          </cell>
          <cell r="M66">
            <v>0</v>
          </cell>
          <cell r="N66">
            <v>267388.3937856</v>
          </cell>
          <cell r="O66">
            <v>0</v>
          </cell>
          <cell r="P66">
            <v>111930.02530560002</v>
          </cell>
          <cell r="Q66">
            <v>0</v>
          </cell>
        </row>
        <row r="67">
          <cell r="A67">
            <v>2002</v>
          </cell>
          <cell r="B67">
            <v>0</v>
          </cell>
          <cell r="C67" t="str">
            <v>Чапаевская, 3                                                                                                                                                                                                                                 </v>
          </cell>
          <cell r="F67">
            <v>1960</v>
          </cell>
          <cell r="G67">
            <v>10101</v>
          </cell>
          <cell r="H67">
            <v>0.8</v>
          </cell>
          <cell r="I67">
            <v>92929200</v>
          </cell>
          <cell r="J67">
            <v>1.01</v>
          </cell>
          <cell r="K67">
            <v>93577.37578</v>
          </cell>
          <cell r="L67">
            <v>748.61900624</v>
          </cell>
          <cell r="M67">
            <v>62.38491718666666</v>
          </cell>
          <cell r="N67">
            <v>31441.99826208</v>
          </cell>
          <cell r="O67">
            <v>62135.37751792</v>
          </cell>
          <cell r="P67">
            <v>0</v>
          </cell>
          <cell r="Q67">
            <v>62.38491718666666</v>
          </cell>
        </row>
        <row r="68">
          <cell r="A68">
            <v>2002</v>
          </cell>
          <cell r="B68">
            <v>0</v>
          </cell>
          <cell r="C68" t="str">
            <v>Чапаевская, 4                                                                                                                                                                                                                                 </v>
          </cell>
          <cell r="F68">
            <v>1960</v>
          </cell>
          <cell r="G68">
            <v>10101</v>
          </cell>
          <cell r="H68">
            <v>0.8</v>
          </cell>
          <cell r="I68">
            <v>99028800</v>
          </cell>
          <cell r="J68">
            <v>1</v>
          </cell>
          <cell r="K68">
            <v>98767.5723</v>
          </cell>
          <cell r="L68">
            <v>790.1405784000001</v>
          </cell>
          <cell r="M68">
            <v>65.84504820000001</v>
          </cell>
          <cell r="N68">
            <v>33185.904292800005</v>
          </cell>
          <cell r="O68">
            <v>65581.6680072</v>
          </cell>
          <cell r="P68">
            <v>0</v>
          </cell>
          <cell r="Q68">
            <v>65.84504820000001</v>
          </cell>
        </row>
        <row r="69">
          <cell r="A69">
            <v>2002</v>
          </cell>
          <cell r="B69">
            <v>0</v>
          </cell>
          <cell r="C69" t="str">
            <v>Чапаевская, 23                                                                                                                                                                                                                                </v>
          </cell>
          <cell r="F69">
            <v>1916</v>
          </cell>
          <cell r="G69">
            <v>10103</v>
          </cell>
          <cell r="H69">
            <v>2</v>
          </cell>
          <cell r="I69">
            <v>116610000</v>
          </cell>
          <cell r="J69">
            <v>0.81</v>
          </cell>
          <cell r="K69">
            <v>93910.56114</v>
          </cell>
          <cell r="L69">
            <v>1878.2112228</v>
          </cell>
          <cell r="M69">
            <v>0</v>
          </cell>
          <cell r="N69">
            <v>161526.1651608</v>
          </cell>
          <cell r="O69">
            <v>0</v>
          </cell>
          <cell r="P69">
            <v>67615.6040208</v>
          </cell>
          <cell r="Q69">
            <v>0</v>
          </cell>
        </row>
        <row r="70">
          <cell r="A70">
            <v>2002</v>
          </cell>
          <cell r="B70">
            <v>0</v>
          </cell>
          <cell r="C70" t="str">
            <v>Чапаевская, 70                                                                                                                                                                                                                                </v>
          </cell>
          <cell r="F70">
            <v>1916</v>
          </cell>
          <cell r="G70">
            <v>10103</v>
          </cell>
          <cell r="H70">
            <v>2</v>
          </cell>
          <cell r="I70">
            <v>129706200</v>
          </cell>
          <cell r="J70">
            <v>0.85</v>
          </cell>
          <cell r="K70">
            <v>109849.13472</v>
          </cell>
          <cell r="L70">
            <v>2196.9826944</v>
          </cell>
          <cell r="M70">
            <v>0</v>
          </cell>
          <cell r="N70">
            <v>188940.5117184</v>
          </cell>
          <cell r="O70">
            <v>0</v>
          </cell>
          <cell r="P70">
            <v>79091.3769984</v>
          </cell>
          <cell r="Q70">
            <v>0</v>
          </cell>
        </row>
        <row r="71">
          <cell r="A71">
            <v>2002</v>
          </cell>
          <cell r="B71">
            <v>0</v>
          </cell>
          <cell r="C71" t="str">
            <v>40 лет Октября, 80                                                                                                                                                                                                                            </v>
          </cell>
          <cell r="F71">
            <v>1960</v>
          </cell>
          <cell r="G71">
            <v>10104</v>
          </cell>
          <cell r="H71">
            <v>3.3</v>
          </cell>
          <cell r="I71">
            <v>112932300</v>
          </cell>
          <cell r="J71">
            <v>1.58</v>
          </cell>
          <cell r="K71">
            <v>178644.43221</v>
          </cell>
          <cell r="L71">
            <v>5895.266262929999</v>
          </cell>
          <cell r="M71">
            <v>0</v>
          </cell>
          <cell r="N71">
            <v>247601.18304305998</v>
          </cell>
          <cell r="O71">
            <v>0</v>
          </cell>
          <cell r="P71">
            <v>68956.75083305998</v>
          </cell>
          <cell r="Q71">
            <v>0</v>
          </cell>
        </row>
        <row r="72">
          <cell r="A72">
            <v>2002</v>
          </cell>
          <cell r="B72">
            <v>0</v>
          </cell>
          <cell r="C72" t="str">
            <v>40 лет Октября, 84                                                                                                                                                                                                                            </v>
          </cell>
          <cell r="F72">
            <v>1959</v>
          </cell>
          <cell r="G72">
            <v>10104</v>
          </cell>
          <cell r="H72">
            <v>3.3</v>
          </cell>
          <cell r="I72">
            <v>96427500</v>
          </cell>
          <cell r="J72">
            <v>0.79</v>
          </cell>
          <cell r="K72">
            <v>76114.57759</v>
          </cell>
          <cell r="L72">
            <v>2511.78106047</v>
          </cell>
          <cell r="M72">
            <v>0</v>
          </cell>
          <cell r="N72">
            <v>108006.58560020999</v>
          </cell>
          <cell r="O72">
            <v>0</v>
          </cell>
          <cell r="P72">
            <v>31892.00801020999</v>
          </cell>
          <cell r="Q72">
            <v>0</v>
          </cell>
        </row>
        <row r="73">
          <cell r="A73">
            <v>2002</v>
          </cell>
          <cell r="B73">
            <v>0</v>
          </cell>
          <cell r="C73" t="str">
            <v>40 лет Октября, 96                                                                                                                                                                                                                            </v>
          </cell>
          <cell r="F73">
            <v>1959</v>
          </cell>
          <cell r="G73">
            <v>10104</v>
          </cell>
          <cell r="H73">
            <v>3.3</v>
          </cell>
          <cell r="I73">
            <v>94185000</v>
          </cell>
          <cell r="J73">
            <v>1.1</v>
          </cell>
          <cell r="K73">
            <v>103444.1343</v>
          </cell>
          <cell r="L73">
            <v>3413.6564319</v>
          </cell>
          <cell r="M73">
            <v>0</v>
          </cell>
          <cell r="N73">
            <v>146787.22657169998</v>
          </cell>
          <cell r="O73">
            <v>0</v>
          </cell>
          <cell r="P73">
            <v>43343.09227169998</v>
          </cell>
          <cell r="Q73">
            <v>0</v>
          </cell>
        </row>
        <row r="74">
          <cell r="A74">
            <v>2002</v>
          </cell>
          <cell r="B74">
            <v>0</v>
          </cell>
          <cell r="C74" t="str">
            <v>Пушкинская, 137                                                                                                                                                                                                                               </v>
          </cell>
          <cell r="F74">
            <v>1916</v>
          </cell>
          <cell r="G74">
            <v>10101</v>
          </cell>
          <cell r="H74">
            <v>0.8</v>
          </cell>
          <cell r="I74">
            <v>98131800</v>
          </cell>
          <cell r="J74">
            <v>1.06</v>
          </cell>
          <cell r="K74">
            <v>104169.2376</v>
          </cell>
          <cell r="L74">
            <v>833.3539008</v>
          </cell>
          <cell r="M74">
            <v>69.4461584</v>
          </cell>
          <cell r="N74">
            <v>71668.4354688</v>
          </cell>
          <cell r="O74">
            <v>32500.80213119999</v>
          </cell>
          <cell r="P74">
            <v>0</v>
          </cell>
          <cell r="Q74">
            <v>69.4461584</v>
          </cell>
        </row>
        <row r="75">
          <cell r="A75">
            <v>2002</v>
          </cell>
          <cell r="B75">
            <v>0</v>
          </cell>
          <cell r="C75" t="str">
            <v>Пушкинская, 79                                                                                                                                                                                                                                </v>
          </cell>
          <cell r="F75">
            <v>1916</v>
          </cell>
          <cell r="G75">
            <v>10103</v>
          </cell>
          <cell r="H75">
            <v>2</v>
          </cell>
          <cell r="I75">
            <v>96158400</v>
          </cell>
          <cell r="J75">
            <v>0.74</v>
          </cell>
          <cell r="K75">
            <v>71586.98456</v>
          </cell>
          <cell r="L75">
            <v>1431.7396912</v>
          </cell>
          <cell r="M75">
            <v>0</v>
          </cell>
          <cell r="N75">
            <v>123129.6134432</v>
          </cell>
          <cell r="O75">
            <v>0</v>
          </cell>
          <cell r="P75">
            <v>51542.6288832</v>
          </cell>
          <cell r="Q75">
            <v>0</v>
          </cell>
        </row>
        <row r="76">
          <cell r="A76">
            <v>2002</v>
          </cell>
          <cell r="B76">
            <v>0</v>
          </cell>
          <cell r="C76" t="str">
            <v>Пушкинская, 127                                                                                                                                                                                                                               </v>
          </cell>
          <cell r="F76">
            <v>1883</v>
          </cell>
          <cell r="G76">
            <v>10103</v>
          </cell>
          <cell r="H76">
            <v>2</v>
          </cell>
          <cell r="I76">
            <v>118134900</v>
          </cell>
          <cell r="J76">
            <v>0.86</v>
          </cell>
          <cell r="K76">
            <v>101826.86264</v>
          </cell>
          <cell r="L76">
            <v>2036.5372528</v>
          </cell>
          <cell r="M76">
            <v>0</v>
          </cell>
          <cell r="N76">
            <v>242347.9330832</v>
          </cell>
          <cell r="O76">
            <v>0</v>
          </cell>
          <cell r="P76">
            <v>140521.0704432</v>
          </cell>
          <cell r="Q76">
            <v>0</v>
          </cell>
        </row>
        <row r="77">
          <cell r="A77">
            <v>2002</v>
          </cell>
          <cell r="B77">
            <v>0</v>
          </cell>
          <cell r="C77" t="str">
            <v>Пушкинская, 135                                                                                                                                                                                                                               </v>
          </cell>
          <cell r="F77">
            <v>1916</v>
          </cell>
          <cell r="G77">
            <v>10103</v>
          </cell>
          <cell r="H77">
            <v>2</v>
          </cell>
          <cell r="I77">
            <v>62700300</v>
          </cell>
          <cell r="J77">
            <v>0.9</v>
          </cell>
          <cell r="K77">
            <v>56184.8772</v>
          </cell>
          <cell r="L77">
            <v>1123.697544</v>
          </cell>
          <cell r="M77">
            <v>0</v>
          </cell>
          <cell r="N77">
            <v>96637.98878400002</v>
          </cell>
          <cell r="O77">
            <v>0</v>
          </cell>
          <cell r="P77">
            <v>40453.11158400001</v>
          </cell>
          <cell r="Q77">
            <v>0</v>
          </cell>
        </row>
        <row r="78">
          <cell r="A78">
            <v>2002</v>
          </cell>
          <cell r="B78">
            <v>0</v>
          </cell>
          <cell r="C78" t="str">
            <v>Пушкинская, 139                                                                                                                                                                                                                               </v>
          </cell>
          <cell r="F78">
            <v>1916</v>
          </cell>
          <cell r="G78">
            <v>10103</v>
          </cell>
          <cell r="H78">
            <v>2</v>
          </cell>
          <cell r="I78">
            <v>283182900</v>
          </cell>
          <cell r="J78">
            <v>0.49</v>
          </cell>
          <cell r="K78">
            <v>138456.9399</v>
          </cell>
          <cell r="L78">
            <v>2769.138798</v>
          </cell>
          <cell r="M78">
            <v>0</v>
          </cell>
          <cell r="N78">
            <v>238145.936628</v>
          </cell>
          <cell r="O78">
            <v>0</v>
          </cell>
          <cell r="P78">
            <v>99688.996728</v>
          </cell>
          <cell r="Q78">
            <v>0</v>
          </cell>
        </row>
        <row r="79">
          <cell r="A79">
            <v>2002</v>
          </cell>
          <cell r="B79">
            <v>0</v>
          </cell>
          <cell r="C79" t="str">
            <v>Пушкинская, 141                                                                                                                                                                                                                               </v>
          </cell>
          <cell r="F79">
            <v>1916</v>
          </cell>
          <cell r="G79">
            <v>10103</v>
          </cell>
          <cell r="H79">
            <v>2</v>
          </cell>
          <cell r="I79">
            <v>156167700</v>
          </cell>
          <cell r="J79">
            <v>0.67</v>
          </cell>
          <cell r="K79">
            <v>104955.7503</v>
          </cell>
          <cell r="L79">
            <v>2099.115006</v>
          </cell>
          <cell r="M79">
            <v>0</v>
          </cell>
          <cell r="N79">
            <v>180523.89051599998</v>
          </cell>
          <cell r="O79">
            <v>0</v>
          </cell>
          <cell r="P79">
            <v>75568.14021599999</v>
          </cell>
          <cell r="Q79">
            <v>0</v>
          </cell>
        </row>
        <row r="80">
          <cell r="A80">
            <v>2002</v>
          </cell>
          <cell r="B80">
            <v>0</v>
          </cell>
          <cell r="C80" t="str">
            <v>Пушкинская, 194                                                                                                                                                                                                                               </v>
          </cell>
          <cell r="F80">
            <v>1916</v>
          </cell>
          <cell r="G80">
            <v>10103</v>
          </cell>
          <cell r="H80">
            <v>2</v>
          </cell>
          <cell r="I80">
            <v>134011800</v>
          </cell>
          <cell r="J80">
            <v>0.87</v>
          </cell>
          <cell r="K80">
            <v>116403.8796</v>
          </cell>
          <cell r="L80">
            <v>2328.077592</v>
          </cell>
          <cell r="M80">
            <v>0</v>
          </cell>
          <cell r="N80">
            <v>200214.672912</v>
          </cell>
          <cell r="O80">
            <v>0</v>
          </cell>
          <cell r="P80">
            <v>83810.79331200001</v>
          </cell>
          <cell r="Q80">
            <v>0</v>
          </cell>
        </row>
        <row r="81">
          <cell r="A81">
            <v>2002</v>
          </cell>
          <cell r="B81">
            <v>0</v>
          </cell>
          <cell r="C81" t="str">
            <v>Хрущевская, 145                                                                                                                                                                                                                               </v>
          </cell>
          <cell r="F81">
            <v>1970</v>
          </cell>
          <cell r="G81">
            <v>10101</v>
          </cell>
          <cell r="H81">
            <v>0.8</v>
          </cell>
          <cell r="I81">
            <v>137420400</v>
          </cell>
          <cell r="J81">
            <v>1.29</v>
          </cell>
          <cell r="K81">
            <v>176659.0978</v>
          </cell>
          <cell r="L81">
            <v>1413.2727823999999</v>
          </cell>
          <cell r="M81">
            <v>117.77273186666666</v>
          </cell>
          <cell r="N81">
            <v>45224.729036799996</v>
          </cell>
          <cell r="O81">
            <v>131434.3687632</v>
          </cell>
          <cell r="P81">
            <v>0</v>
          </cell>
          <cell r="Q81">
            <v>117.77273186666666</v>
          </cell>
        </row>
        <row r="82">
          <cell r="A82">
            <v>2002</v>
          </cell>
          <cell r="B82">
            <v>0</v>
          </cell>
          <cell r="C82" t="str">
            <v>Хрущевская, 73                                                                                                                                                                                                                                </v>
          </cell>
          <cell r="F82">
            <v>1954</v>
          </cell>
          <cell r="G82">
            <v>10103</v>
          </cell>
          <cell r="H82">
            <v>2</v>
          </cell>
          <cell r="I82">
            <v>157602900</v>
          </cell>
          <cell r="J82">
            <v>0.78</v>
          </cell>
          <cell r="K82">
            <v>123404.23628</v>
          </cell>
          <cell r="L82">
            <v>2468.0847255999997</v>
          </cell>
          <cell r="M82">
            <v>205.6737271333333</v>
          </cell>
          <cell r="N82">
            <v>118468.06682879999</v>
          </cell>
          <cell r="O82">
            <v>4936.16945120001</v>
          </cell>
          <cell r="P82">
            <v>0</v>
          </cell>
          <cell r="Q82">
            <v>205.6737271333333</v>
          </cell>
        </row>
        <row r="83">
          <cell r="A83">
            <v>2002</v>
          </cell>
          <cell r="B83">
            <v>0</v>
          </cell>
          <cell r="C83" t="str">
            <v>Хрущевская, 120                                                                                                                                                                                                                               </v>
          </cell>
          <cell r="F83">
            <v>1912</v>
          </cell>
          <cell r="G83">
            <v>10103</v>
          </cell>
          <cell r="H83">
            <v>2</v>
          </cell>
          <cell r="I83">
            <v>118493700</v>
          </cell>
          <cell r="J83">
            <v>0.44</v>
          </cell>
          <cell r="K83">
            <v>52226.80518</v>
          </cell>
          <cell r="L83">
            <v>1044.5361036000002</v>
          </cell>
          <cell r="M83">
            <v>0</v>
          </cell>
          <cell r="N83">
            <v>94008.24932400002</v>
          </cell>
          <cell r="O83">
            <v>0</v>
          </cell>
          <cell r="P83">
            <v>41781.444144000016</v>
          </cell>
          <cell r="Q83">
            <v>0</v>
          </cell>
        </row>
        <row r="84">
          <cell r="A84">
            <v>2002</v>
          </cell>
          <cell r="B84">
            <v>0</v>
          </cell>
          <cell r="C84" t="str">
            <v>Хрущевская, 134                                                                                                                                                                                                                               </v>
          </cell>
          <cell r="F84">
            <v>1929</v>
          </cell>
          <cell r="G84">
            <v>10103</v>
          </cell>
          <cell r="H84">
            <v>2</v>
          </cell>
          <cell r="I84">
            <v>77007450</v>
          </cell>
          <cell r="J84">
            <v>1.33</v>
          </cell>
          <cell r="K84">
            <v>102799.3356</v>
          </cell>
          <cell r="L84">
            <v>2055.986712</v>
          </cell>
          <cell r="M84">
            <v>0</v>
          </cell>
          <cell r="N84">
            <v>150087.029976</v>
          </cell>
          <cell r="O84">
            <v>0</v>
          </cell>
          <cell r="P84">
            <v>47287.694375999985</v>
          </cell>
          <cell r="Q84">
            <v>0</v>
          </cell>
        </row>
        <row r="85">
          <cell r="A85">
            <v>2002</v>
          </cell>
          <cell r="B85">
            <v>0</v>
          </cell>
          <cell r="C85" t="str">
            <v>Хрущевская, 144                                                                                                                                                                                                                               </v>
          </cell>
          <cell r="F85">
            <v>1916</v>
          </cell>
          <cell r="G85">
            <v>10103</v>
          </cell>
          <cell r="H85">
            <v>2</v>
          </cell>
          <cell r="I85">
            <v>144237600</v>
          </cell>
          <cell r="J85">
            <v>0.75</v>
          </cell>
          <cell r="K85">
            <v>108713.5332</v>
          </cell>
          <cell r="L85">
            <v>2174.270664</v>
          </cell>
          <cell r="M85">
            <v>0</v>
          </cell>
          <cell r="N85">
            <v>186987.277104</v>
          </cell>
          <cell r="O85">
            <v>0</v>
          </cell>
          <cell r="P85">
            <v>78273.743904</v>
          </cell>
          <cell r="Q85">
            <v>0</v>
          </cell>
        </row>
        <row r="86">
          <cell r="A86">
            <v>2002</v>
          </cell>
          <cell r="B86">
            <v>0</v>
          </cell>
          <cell r="C86" t="str">
            <v>Хрущевская, 146                                                                                                                                                                                                                               </v>
          </cell>
          <cell r="F86">
            <v>1916</v>
          </cell>
          <cell r="G86">
            <v>10103</v>
          </cell>
          <cell r="H86">
            <v>2</v>
          </cell>
          <cell r="I86">
            <v>292780800</v>
          </cell>
          <cell r="J86">
            <v>0.76</v>
          </cell>
          <cell r="K86">
            <v>221167.9381</v>
          </cell>
          <cell r="L86">
            <v>4423.358762</v>
          </cell>
          <cell r="M86">
            <v>0</v>
          </cell>
          <cell r="N86">
            <v>380408.853532</v>
          </cell>
          <cell r="O86">
            <v>0</v>
          </cell>
          <cell r="P86">
            <v>159240.91543199998</v>
          </cell>
          <cell r="Q86">
            <v>0</v>
          </cell>
        </row>
        <row r="87">
          <cell r="A87">
            <v>2002</v>
          </cell>
          <cell r="B87">
            <v>0</v>
          </cell>
          <cell r="C87" t="str">
            <v>Хрущевская 153 (дб)</v>
          </cell>
          <cell r="F87">
            <v>1949</v>
          </cell>
          <cell r="G87">
            <v>10103</v>
          </cell>
          <cell r="H87">
            <v>2</v>
          </cell>
          <cell r="I87">
            <v>94227840</v>
          </cell>
          <cell r="J87">
            <v>0.74</v>
          </cell>
          <cell r="K87">
            <v>69723.288</v>
          </cell>
          <cell r="L87">
            <v>1394.46576</v>
          </cell>
          <cell r="M87">
            <v>0</v>
          </cell>
          <cell r="N87">
            <v>73906.68528</v>
          </cell>
          <cell r="O87">
            <v>0</v>
          </cell>
          <cell r="P87">
            <v>4183.397280000005</v>
          </cell>
          <cell r="Q87">
            <v>0</v>
          </cell>
        </row>
        <row r="88">
          <cell r="A88">
            <v>2002</v>
          </cell>
          <cell r="B88">
            <v>0</v>
          </cell>
          <cell r="C88" t="str">
            <v>К. Маркса, 179А                                                                                                                                                                                                                               </v>
          </cell>
          <cell r="F88">
            <v>1916</v>
          </cell>
          <cell r="G88">
            <v>10103</v>
          </cell>
          <cell r="H88">
            <v>2</v>
          </cell>
          <cell r="I88">
            <v>90579060</v>
          </cell>
          <cell r="J88">
            <v>1.15</v>
          </cell>
          <cell r="K88">
            <v>103819.6764</v>
          </cell>
          <cell r="L88">
            <v>2076.393528</v>
          </cell>
          <cell r="M88">
            <v>0</v>
          </cell>
          <cell r="N88">
            <v>178569.84340800002</v>
          </cell>
          <cell r="O88">
            <v>0</v>
          </cell>
          <cell r="P88">
            <v>74750.16700800002</v>
          </cell>
          <cell r="Q88">
            <v>0</v>
          </cell>
        </row>
        <row r="89">
          <cell r="A89">
            <v>2002</v>
          </cell>
          <cell r="B89">
            <v>0</v>
          </cell>
          <cell r="C89" t="str">
            <v>К. Маркса, 50                                                                                                                                                                                                                                 </v>
          </cell>
          <cell r="F89">
            <v>1916</v>
          </cell>
          <cell r="G89">
            <v>10103</v>
          </cell>
          <cell r="H89">
            <v>2</v>
          </cell>
          <cell r="I89">
            <v>109613400</v>
          </cell>
          <cell r="J89">
            <v>0.98</v>
          </cell>
          <cell r="K89">
            <v>107864.0365</v>
          </cell>
          <cell r="L89">
            <v>2157.28073</v>
          </cell>
          <cell r="M89">
            <v>0</v>
          </cell>
          <cell r="N89">
            <v>185526.14278</v>
          </cell>
          <cell r="O89">
            <v>0</v>
          </cell>
          <cell r="P89">
            <v>77662.10627999999</v>
          </cell>
          <cell r="Q89">
            <v>0</v>
          </cell>
        </row>
        <row r="90">
          <cell r="A90">
            <v>2002</v>
          </cell>
          <cell r="B90">
            <v>0</v>
          </cell>
          <cell r="C90" t="str">
            <v>К. Маркса, 70                                                                                                                                                                                                                                 </v>
          </cell>
          <cell r="F90">
            <v>1916</v>
          </cell>
          <cell r="G90">
            <v>10103</v>
          </cell>
          <cell r="H90">
            <v>2</v>
          </cell>
          <cell r="I90">
            <v>141456900</v>
          </cell>
          <cell r="J90">
            <v>0.74</v>
          </cell>
          <cell r="K90">
            <v>104492.58171</v>
          </cell>
          <cell r="L90">
            <v>2089.8516342</v>
          </cell>
          <cell r="M90">
            <v>0</v>
          </cell>
          <cell r="N90">
            <v>179727.24054119998</v>
          </cell>
          <cell r="O90">
            <v>0</v>
          </cell>
          <cell r="P90">
            <v>75234.65883119998</v>
          </cell>
          <cell r="Q90">
            <v>0</v>
          </cell>
        </row>
        <row r="91">
          <cell r="A91">
            <v>2002</v>
          </cell>
          <cell r="B91">
            <v>0</v>
          </cell>
          <cell r="C91" t="str">
            <v>К. Маркса, 177                                                                                                                                                                                                                                </v>
          </cell>
          <cell r="F91">
            <v>1916</v>
          </cell>
          <cell r="G91">
            <v>10103</v>
          </cell>
          <cell r="H91">
            <v>2</v>
          </cell>
          <cell r="I91">
            <v>88264800</v>
          </cell>
          <cell r="J91">
            <v>0.92</v>
          </cell>
          <cell r="K91">
            <v>80989.38567</v>
          </cell>
          <cell r="L91">
            <v>1619.7877134</v>
          </cell>
          <cell r="M91">
            <v>0</v>
          </cell>
          <cell r="N91">
            <v>139301.7433524</v>
          </cell>
          <cell r="O91">
            <v>0</v>
          </cell>
          <cell r="P91">
            <v>58312.35768239999</v>
          </cell>
          <cell r="Q91">
            <v>0</v>
          </cell>
        </row>
        <row r="92">
          <cell r="A92">
            <v>2002</v>
          </cell>
          <cell r="B92">
            <v>0</v>
          </cell>
          <cell r="C92" t="str">
            <v>К. Маркса, 158АБ                                                                                                                                                                                                                              </v>
          </cell>
          <cell r="F92">
            <v>1910</v>
          </cell>
          <cell r="G92">
            <v>10103</v>
          </cell>
          <cell r="H92">
            <v>2</v>
          </cell>
          <cell r="I92">
            <v>196712100</v>
          </cell>
          <cell r="J92">
            <v>0.51</v>
          </cell>
          <cell r="K92">
            <v>100722.0603</v>
          </cell>
          <cell r="L92">
            <v>2014.441206</v>
          </cell>
          <cell r="M92">
            <v>0</v>
          </cell>
          <cell r="N92">
            <v>185328.590952</v>
          </cell>
          <cell r="O92">
            <v>0</v>
          </cell>
          <cell r="P92">
            <v>84606.530652</v>
          </cell>
          <cell r="Q92">
            <v>0</v>
          </cell>
        </row>
        <row r="93">
          <cell r="A93">
            <v>2002</v>
          </cell>
          <cell r="B93">
            <v>0</v>
          </cell>
          <cell r="C93" t="str">
            <v>К. Маркса, 179Б                                                                                                                                                                                                                               </v>
          </cell>
          <cell r="F93">
            <v>1916</v>
          </cell>
          <cell r="G93">
            <v>10103</v>
          </cell>
          <cell r="H93">
            <v>2</v>
          </cell>
          <cell r="I93">
            <v>45101160</v>
          </cell>
          <cell r="J93">
            <v>0.88</v>
          </cell>
          <cell r="K93">
            <v>39580.7202</v>
          </cell>
          <cell r="L93">
            <v>791.614404</v>
          </cell>
          <cell r="M93">
            <v>0</v>
          </cell>
          <cell r="N93">
            <v>68078.83874400001</v>
          </cell>
          <cell r="O93">
            <v>0</v>
          </cell>
          <cell r="P93">
            <v>28498.118544000004</v>
          </cell>
          <cell r="Q93">
            <v>0</v>
          </cell>
        </row>
        <row r="94">
          <cell r="A94">
            <v>2002</v>
          </cell>
          <cell r="B94">
            <v>0</v>
          </cell>
          <cell r="C94" t="str">
            <v>Советская, 184                                                                                                                                                                                                                                </v>
          </cell>
          <cell r="F94">
            <v>1968</v>
          </cell>
          <cell r="G94">
            <v>10101</v>
          </cell>
          <cell r="H94">
            <v>0.8</v>
          </cell>
          <cell r="I94">
            <v>128540100</v>
          </cell>
          <cell r="J94">
            <v>0.9</v>
          </cell>
          <cell r="K94">
            <v>116010.62325</v>
          </cell>
          <cell r="L94">
            <v>928.0849860000001</v>
          </cell>
          <cell r="M94">
            <v>77.3404155</v>
          </cell>
          <cell r="N94">
            <v>31554.889524000002</v>
          </cell>
          <cell r="O94">
            <v>84455.733726</v>
          </cell>
          <cell r="P94">
            <v>0</v>
          </cell>
          <cell r="Q94">
            <v>77.3404155</v>
          </cell>
        </row>
        <row r="95">
          <cell r="A95">
            <v>2002</v>
          </cell>
          <cell r="B95">
            <v>0</v>
          </cell>
          <cell r="C95" t="str">
            <v>Советская, 131                                                                                                                                                                                                                                </v>
          </cell>
          <cell r="F95">
            <v>1960</v>
          </cell>
          <cell r="G95">
            <v>10103</v>
          </cell>
          <cell r="H95">
            <v>2</v>
          </cell>
          <cell r="I95">
            <v>192406500</v>
          </cell>
          <cell r="J95">
            <v>1.04</v>
          </cell>
          <cell r="K95">
            <v>200905.96955</v>
          </cell>
          <cell r="L95">
            <v>4018.119391</v>
          </cell>
          <cell r="M95">
            <v>334.84328258333335</v>
          </cell>
          <cell r="N95">
            <v>168761.014422</v>
          </cell>
          <cell r="O95">
            <v>32144.955128</v>
          </cell>
          <cell r="P95">
            <v>0</v>
          </cell>
          <cell r="Q95">
            <v>334.84328258333335</v>
          </cell>
        </row>
        <row r="96">
          <cell r="A96">
            <v>2002</v>
          </cell>
          <cell r="B96">
            <v>0</v>
          </cell>
          <cell r="C96" t="str">
            <v>Советская, 147                                                                                                                                                                                                                                </v>
          </cell>
          <cell r="F96">
            <v>1916</v>
          </cell>
          <cell r="G96">
            <v>10103</v>
          </cell>
          <cell r="H96">
            <v>2</v>
          </cell>
          <cell r="I96">
            <v>233668500</v>
          </cell>
          <cell r="J96">
            <v>0.43</v>
          </cell>
          <cell r="K96">
            <v>100324.0644</v>
          </cell>
          <cell r="L96">
            <v>2006.481288</v>
          </cell>
          <cell r="M96">
            <v>0</v>
          </cell>
          <cell r="N96">
            <v>172557.39076799998</v>
          </cell>
          <cell r="O96">
            <v>0</v>
          </cell>
          <cell r="P96">
            <v>72233.32636799998</v>
          </cell>
          <cell r="Q96">
            <v>0</v>
          </cell>
        </row>
        <row r="97">
          <cell r="A97">
            <v>2002</v>
          </cell>
          <cell r="B97">
            <v>0</v>
          </cell>
          <cell r="C97" t="str">
            <v>Советская, 163                                                                                                                                                                                                                                </v>
          </cell>
          <cell r="F97">
            <v>1916</v>
          </cell>
          <cell r="G97">
            <v>10103</v>
          </cell>
          <cell r="H97">
            <v>2</v>
          </cell>
          <cell r="I97">
            <v>291704400</v>
          </cell>
          <cell r="J97">
            <v>0.57</v>
          </cell>
          <cell r="K97">
            <v>167148.5138</v>
          </cell>
          <cell r="L97">
            <v>3342.9702759999996</v>
          </cell>
          <cell r="M97">
            <v>0</v>
          </cell>
          <cell r="N97">
            <v>287495.443736</v>
          </cell>
          <cell r="O97">
            <v>0</v>
          </cell>
          <cell r="P97">
            <v>120346.929936</v>
          </cell>
          <cell r="Q97">
            <v>0</v>
          </cell>
        </row>
        <row r="98">
          <cell r="A98">
            <v>2002</v>
          </cell>
          <cell r="B98">
            <v>0</v>
          </cell>
          <cell r="C98" t="str">
            <v>Бубенца, 92                                                                                                                                                                                                                                   </v>
          </cell>
          <cell r="F98">
            <v>1960</v>
          </cell>
          <cell r="G98">
            <v>10104</v>
          </cell>
          <cell r="H98">
            <v>3.3</v>
          </cell>
          <cell r="I98">
            <v>132486900</v>
          </cell>
          <cell r="J98">
            <v>0.83</v>
          </cell>
          <cell r="K98">
            <v>109762.2168</v>
          </cell>
          <cell r="L98">
            <v>3622.1531544</v>
          </cell>
          <cell r="M98">
            <v>0</v>
          </cell>
          <cell r="N98">
            <v>152130.4324848</v>
          </cell>
          <cell r="O98">
            <v>0</v>
          </cell>
          <cell r="P98">
            <v>42368.2156848</v>
          </cell>
          <cell r="Q98">
            <v>0</v>
          </cell>
        </row>
        <row r="99">
          <cell r="A99">
            <v>2002</v>
          </cell>
          <cell r="B99">
            <v>0</v>
          </cell>
          <cell r="C99" t="str">
            <v>Бубенца, 74                                                                                                                                                                                                                                   </v>
          </cell>
          <cell r="F99">
            <v>1953</v>
          </cell>
          <cell r="G99">
            <v>10104</v>
          </cell>
          <cell r="H99">
            <v>3.3</v>
          </cell>
          <cell r="I99">
            <v>344178900</v>
          </cell>
          <cell r="J99">
            <v>0.6</v>
          </cell>
          <cell r="K99">
            <v>207232.91705</v>
          </cell>
          <cell r="L99">
            <v>6838.68626265</v>
          </cell>
          <cell r="M99">
            <v>0</v>
          </cell>
          <cell r="N99">
            <v>335095.62686985</v>
          </cell>
          <cell r="O99">
            <v>0</v>
          </cell>
          <cell r="P99">
            <v>127862.70981984999</v>
          </cell>
          <cell r="Q99">
            <v>0</v>
          </cell>
        </row>
        <row r="100">
          <cell r="A100">
            <v>2002</v>
          </cell>
          <cell r="B100">
            <v>0</v>
          </cell>
          <cell r="C100" t="str">
            <v>Железнодорожная, 60                                                                                                                                                                                                                           </v>
          </cell>
          <cell r="F100">
            <v>1955</v>
          </cell>
          <cell r="G100">
            <v>10101</v>
          </cell>
          <cell r="H100">
            <v>0.8</v>
          </cell>
          <cell r="I100">
            <v>324803700</v>
          </cell>
          <cell r="J100">
            <v>1.15</v>
          </cell>
          <cell r="K100">
            <v>374822.19288</v>
          </cell>
          <cell r="L100">
            <v>2998.57754304</v>
          </cell>
          <cell r="M100">
            <v>249.88146192</v>
          </cell>
          <cell r="N100">
            <v>140933.14452288</v>
          </cell>
          <cell r="O100">
            <v>233889.04835712</v>
          </cell>
          <cell r="P100">
            <v>0</v>
          </cell>
          <cell r="Q100">
            <v>249.88146192</v>
          </cell>
        </row>
        <row r="101">
          <cell r="A101">
            <v>2002</v>
          </cell>
          <cell r="B101">
            <v>0</v>
          </cell>
          <cell r="C101" t="str">
            <v>Железнодорожная, 54-56                                                                                                                                                                                                                        </v>
          </cell>
          <cell r="F101">
            <v>1955</v>
          </cell>
          <cell r="G101">
            <v>10103</v>
          </cell>
          <cell r="H101">
            <v>2</v>
          </cell>
          <cell r="I101">
            <v>133653000</v>
          </cell>
          <cell r="J101">
            <v>0.65</v>
          </cell>
          <cell r="K101">
            <v>87437.538</v>
          </cell>
          <cell r="L101">
            <v>1748.75076</v>
          </cell>
          <cell r="M101">
            <v>145.72923</v>
          </cell>
          <cell r="N101">
            <v>82191.28572</v>
          </cell>
          <cell r="O101">
            <v>5246.252280000001</v>
          </cell>
          <cell r="P101">
            <v>0</v>
          </cell>
          <cell r="Q101">
            <v>145.72923</v>
          </cell>
        </row>
        <row r="102">
          <cell r="A102">
            <v>2002</v>
          </cell>
          <cell r="B102">
            <v>0</v>
          </cell>
          <cell r="C102" t="str">
            <v>Железнодорожная, 64                                                                                                                                                                                                                           </v>
          </cell>
          <cell r="F102">
            <v>1960</v>
          </cell>
          <cell r="G102">
            <v>10103</v>
          </cell>
          <cell r="H102">
            <v>2</v>
          </cell>
          <cell r="I102">
            <v>137061600</v>
          </cell>
          <cell r="J102">
            <v>1.31</v>
          </cell>
          <cell r="K102">
            <v>179036.7438</v>
          </cell>
          <cell r="L102">
            <v>3580.734876</v>
          </cell>
          <cell r="M102">
            <v>298.394573</v>
          </cell>
          <cell r="N102">
            <v>150390.864792</v>
          </cell>
          <cell r="O102">
            <v>28645.87900799999</v>
          </cell>
          <cell r="P102">
            <v>0</v>
          </cell>
          <cell r="Q102">
            <v>298.394573</v>
          </cell>
        </row>
        <row r="103">
          <cell r="A103">
            <v>2002</v>
          </cell>
          <cell r="B103">
            <v>0</v>
          </cell>
          <cell r="C103" t="str">
            <v>Железнодорожная, 78                                                                                                                                                                                                                           </v>
          </cell>
          <cell r="F103">
            <v>1960</v>
          </cell>
          <cell r="G103">
            <v>10104</v>
          </cell>
          <cell r="H103">
            <v>3.3</v>
          </cell>
          <cell r="I103">
            <v>117417300</v>
          </cell>
          <cell r="J103">
            <v>1.19</v>
          </cell>
          <cell r="K103">
            <v>139511.9219</v>
          </cell>
          <cell r="L103">
            <v>4603.893422699999</v>
          </cell>
          <cell r="M103">
            <v>0</v>
          </cell>
          <cell r="N103">
            <v>193363.52375339996</v>
          </cell>
          <cell r="O103">
            <v>0</v>
          </cell>
          <cell r="P103">
            <v>53851.601853399974</v>
          </cell>
          <cell r="Q103">
            <v>0</v>
          </cell>
        </row>
        <row r="104">
          <cell r="A104">
            <v>2002</v>
          </cell>
          <cell r="B104">
            <v>0</v>
          </cell>
          <cell r="C104" t="str">
            <v>Октябрьская, 66а                                                                                                                                                                                                                              </v>
          </cell>
          <cell r="F104">
            <v>1968</v>
          </cell>
          <cell r="G104">
            <v>10103</v>
          </cell>
          <cell r="H104">
            <v>2</v>
          </cell>
          <cell r="I104">
            <v>126477000</v>
          </cell>
          <cell r="J104">
            <v>0.78</v>
          </cell>
          <cell r="K104">
            <v>98393.6048</v>
          </cell>
          <cell r="L104">
            <v>1967.872096</v>
          </cell>
          <cell r="M104">
            <v>163.98934133333333</v>
          </cell>
          <cell r="N104">
            <v>66907.651264</v>
          </cell>
          <cell r="O104">
            <v>31485.953536</v>
          </cell>
          <cell r="P104">
            <v>0</v>
          </cell>
          <cell r="Q104">
            <v>163.98934133333333</v>
          </cell>
        </row>
        <row r="105">
          <cell r="A105">
            <v>2002</v>
          </cell>
          <cell r="B105">
            <v>0</v>
          </cell>
          <cell r="C105" t="str">
            <v>Набережная, 68                                                                                                                                                                                                                                </v>
          </cell>
          <cell r="F105">
            <v>1916</v>
          </cell>
          <cell r="G105">
            <v>10103</v>
          </cell>
          <cell r="H105">
            <v>2</v>
          </cell>
          <cell r="I105">
            <v>350727000</v>
          </cell>
          <cell r="J105">
            <v>0.64</v>
          </cell>
          <cell r="K105">
            <v>224965.07025</v>
          </cell>
          <cell r="L105">
            <v>4499.301405</v>
          </cell>
          <cell r="M105">
            <v>0</v>
          </cell>
          <cell r="N105">
            <v>386939.92083</v>
          </cell>
          <cell r="O105">
            <v>0</v>
          </cell>
          <cell r="P105">
            <v>161974.85058000003</v>
          </cell>
          <cell r="Q105">
            <v>0</v>
          </cell>
        </row>
        <row r="106">
          <cell r="A106">
            <v>2002</v>
          </cell>
          <cell r="B106">
            <v>0</v>
          </cell>
          <cell r="C106" t="str">
            <v>Октябрьская, 68                                                                                                                                                                                                                               </v>
          </cell>
          <cell r="F106">
            <v>1968</v>
          </cell>
          <cell r="G106">
            <v>10104</v>
          </cell>
          <cell r="H106">
            <v>3.3</v>
          </cell>
          <cell r="I106">
            <v>102796200</v>
          </cell>
          <cell r="J106">
            <v>1.09</v>
          </cell>
          <cell r="K106">
            <v>111918.6315</v>
          </cell>
          <cell r="L106">
            <v>3693.3148395</v>
          </cell>
          <cell r="M106">
            <v>0</v>
          </cell>
          <cell r="N106">
            <v>125572.704543</v>
          </cell>
          <cell r="O106">
            <v>0</v>
          </cell>
          <cell r="P106">
            <v>13654.073042999997</v>
          </cell>
          <cell r="Q106">
            <v>0</v>
          </cell>
        </row>
        <row r="107">
          <cell r="A107">
            <v>2002</v>
          </cell>
          <cell r="B107">
            <v>0</v>
          </cell>
          <cell r="C107" t="str">
            <v>Кутякова, 34а                                                                                                                                                                                                                                 </v>
          </cell>
          <cell r="F107">
            <v>1969</v>
          </cell>
          <cell r="G107">
            <v>10101</v>
          </cell>
          <cell r="H107">
            <v>0.8</v>
          </cell>
          <cell r="I107">
            <v>74899500</v>
          </cell>
          <cell r="J107">
            <v>0.58</v>
          </cell>
          <cell r="K107">
            <v>43797.18408</v>
          </cell>
          <cell r="L107">
            <v>350.37747263999995</v>
          </cell>
          <cell r="M107">
            <v>29.198122719999997</v>
          </cell>
          <cell r="N107">
            <v>11562.456597119999</v>
          </cell>
          <cell r="O107">
            <v>32234.72748288</v>
          </cell>
          <cell r="P107">
            <v>0</v>
          </cell>
          <cell r="Q107">
            <v>29.198122719999997</v>
          </cell>
        </row>
        <row r="108">
          <cell r="A108">
            <v>2002</v>
          </cell>
          <cell r="B108">
            <v>0</v>
          </cell>
          <cell r="C108" t="str">
            <v>Лесозащитный пер., 17                                                                                                                                                                                                                         </v>
          </cell>
          <cell r="F108">
            <v>1960</v>
          </cell>
          <cell r="G108">
            <v>10104</v>
          </cell>
          <cell r="H108">
            <v>3.3</v>
          </cell>
          <cell r="I108">
            <v>49514400</v>
          </cell>
          <cell r="J108">
            <v>0.75</v>
          </cell>
          <cell r="K108">
            <v>37173.1568</v>
          </cell>
          <cell r="L108">
            <v>1226.7141743999998</v>
          </cell>
          <cell r="M108">
            <v>0</v>
          </cell>
          <cell r="N108">
            <v>51521.995324799995</v>
          </cell>
          <cell r="O108">
            <v>0</v>
          </cell>
          <cell r="P108">
            <v>14348.838524799998</v>
          </cell>
          <cell r="Q108">
            <v>0</v>
          </cell>
        </row>
        <row r="109">
          <cell r="A109">
            <v>2002</v>
          </cell>
          <cell r="B109">
            <v>0</v>
          </cell>
          <cell r="C109" t="str">
            <v>Мечетная, 59                                                                                                                                                                                                                                  </v>
          </cell>
          <cell r="F109">
            <v>1916</v>
          </cell>
          <cell r="G109">
            <v>10103</v>
          </cell>
          <cell r="H109">
            <v>2</v>
          </cell>
          <cell r="I109">
            <v>90686700</v>
          </cell>
          <cell r="J109">
            <v>0.72</v>
          </cell>
          <cell r="K109">
            <v>64930.2056</v>
          </cell>
          <cell r="L109">
            <v>1298.604112</v>
          </cell>
          <cell r="M109">
            <v>0</v>
          </cell>
          <cell r="N109">
            <v>111679.953632</v>
          </cell>
          <cell r="O109">
            <v>0</v>
          </cell>
          <cell r="P109">
            <v>46749.748032</v>
          </cell>
          <cell r="Q109">
            <v>0</v>
          </cell>
        </row>
        <row r="110">
          <cell r="A110">
            <v>2002</v>
          </cell>
          <cell r="B110">
            <v>0</v>
          </cell>
          <cell r="C110" t="str">
            <v>Мечетная, 24                                                                                                                                                                                                                                  </v>
          </cell>
          <cell r="F110">
            <v>1916</v>
          </cell>
          <cell r="G110">
            <v>10103</v>
          </cell>
          <cell r="H110">
            <v>2</v>
          </cell>
          <cell r="I110">
            <v>98490600</v>
          </cell>
          <cell r="J110">
            <v>0.75</v>
          </cell>
          <cell r="K110">
            <v>73846.10255</v>
          </cell>
          <cell r="L110">
            <v>1476.922051</v>
          </cell>
          <cell r="M110">
            <v>0</v>
          </cell>
          <cell r="N110">
            <v>127015.296386</v>
          </cell>
          <cell r="O110">
            <v>0</v>
          </cell>
          <cell r="P110">
            <v>53169.193836000006</v>
          </cell>
          <cell r="Q110">
            <v>0</v>
          </cell>
        </row>
        <row r="111">
          <cell r="A111">
            <v>2002</v>
          </cell>
          <cell r="B111">
            <v>0</v>
          </cell>
          <cell r="C111" t="str">
            <v>Красноармейская, 207                                                                                                                                                                                                                          </v>
          </cell>
          <cell r="F111">
            <v>1904</v>
          </cell>
          <cell r="G111">
            <v>10103</v>
          </cell>
          <cell r="H111">
            <v>2</v>
          </cell>
          <cell r="I111">
            <v>150965100</v>
          </cell>
          <cell r="J111">
            <v>0.66</v>
          </cell>
          <cell r="K111">
            <v>99105.56019</v>
          </cell>
          <cell r="L111">
            <v>1982.1112038</v>
          </cell>
          <cell r="M111">
            <v>0</v>
          </cell>
          <cell r="N111">
            <v>194246.8979724</v>
          </cell>
          <cell r="O111">
            <v>0</v>
          </cell>
          <cell r="P111">
            <v>95141.3377824</v>
          </cell>
          <cell r="Q111">
            <v>0</v>
          </cell>
        </row>
        <row r="112">
          <cell r="A112">
            <v>2002</v>
          </cell>
          <cell r="B112">
            <v>0</v>
          </cell>
          <cell r="C112" t="str">
            <v>Топорковская, 1                                                                                                                                                                                                                               </v>
          </cell>
          <cell r="F112">
            <v>1891</v>
          </cell>
          <cell r="G112">
            <v>10101</v>
          </cell>
          <cell r="H112">
            <v>0.8</v>
          </cell>
          <cell r="I112">
            <v>218329800</v>
          </cell>
          <cell r="J112">
            <v>0.89</v>
          </cell>
          <cell r="K112">
            <v>194835.4929</v>
          </cell>
          <cell r="L112">
            <v>1558.6839432000002</v>
          </cell>
          <cell r="M112">
            <v>129.8903286</v>
          </cell>
          <cell r="N112">
            <v>173013.9176952</v>
          </cell>
          <cell r="O112">
            <v>21821.5752048</v>
          </cell>
          <cell r="P112">
            <v>0</v>
          </cell>
          <cell r="Q112">
            <v>129.8903286</v>
          </cell>
        </row>
        <row r="113">
          <cell r="A113">
            <v>2002</v>
          </cell>
          <cell r="B113">
            <v>0</v>
          </cell>
          <cell r="C113" t="str">
            <v>Топорковская, 41                                                                                                                                                                                                                              </v>
          </cell>
          <cell r="F113">
            <v>1916</v>
          </cell>
          <cell r="G113">
            <v>10101</v>
          </cell>
          <cell r="H113">
            <v>0.8</v>
          </cell>
          <cell r="I113">
            <v>167559600</v>
          </cell>
          <cell r="J113">
            <v>1.07</v>
          </cell>
          <cell r="K113">
            <v>179868.9199</v>
          </cell>
          <cell r="L113">
            <v>1438.9513592</v>
          </cell>
          <cell r="M113">
            <v>119.91261326666667</v>
          </cell>
          <cell r="N113">
            <v>123749.81689120001</v>
          </cell>
          <cell r="O113">
            <v>56119.1030088</v>
          </cell>
          <cell r="P113">
            <v>0</v>
          </cell>
          <cell r="Q113">
            <v>119.91261326666667</v>
          </cell>
        </row>
        <row r="114">
          <cell r="A114">
            <v>2002</v>
          </cell>
          <cell r="B114">
            <v>0</v>
          </cell>
          <cell r="C114" t="str">
            <v>Топорковская, 3                                                                                                                                                                                                                               </v>
          </cell>
          <cell r="F114">
            <v>1916</v>
          </cell>
          <cell r="G114">
            <v>10103</v>
          </cell>
          <cell r="H114">
            <v>2</v>
          </cell>
          <cell r="I114">
            <v>45926400</v>
          </cell>
          <cell r="J114">
            <v>0.59</v>
          </cell>
          <cell r="K114">
            <v>27180.7452</v>
          </cell>
          <cell r="L114">
            <v>543.614904</v>
          </cell>
          <cell r="M114">
            <v>0</v>
          </cell>
          <cell r="N114">
            <v>46750.881744</v>
          </cell>
          <cell r="O114">
            <v>0</v>
          </cell>
          <cell r="P114">
            <v>19570.136543999997</v>
          </cell>
          <cell r="Q114">
            <v>0</v>
          </cell>
        </row>
        <row r="115">
          <cell r="A115">
            <v>2002</v>
          </cell>
          <cell r="B115">
            <v>0</v>
          </cell>
          <cell r="C115" t="str">
            <v>Топорковская, 13                                                                                                                                                                                                                              </v>
          </cell>
          <cell r="F115">
            <v>1916</v>
          </cell>
          <cell r="G115">
            <v>10103</v>
          </cell>
          <cell r="H115">
            <v>2</v>
          </cell>
          <cell r="I115">
            <v>207565800</v>
          </cell>
          <cell r="J115">
            <v>0.71</v>
          </cell>
          <cell r="K115">
            <v>146386.54677</v>
          </cell>
          <cell r="L115">
            <v>2927.7309354</v>
          </cell>
          <cell r="M115">
            <v>0</v>
          </cell>
          <cell r="N115">
            <v>251784.8604444</v>
          </cell>
          <cell r="O115">
            <v>0</v>
          </cell>
          <cell r="P115">
            <v>105398.31367440001</v>
          </cell>
          <cell r="Q115">
            <v>0</v>
          </cell>
        </row>
        <row r="116">
          <cell r="A116">
            <v>2002</v>
          </cell>
          <cell r="B116">
            <v>0</v>
          </cell>
          <cell r="C116" t="str">
            <v>Топорковская, 15                                                                                                                                                                                                                              </v>
          </cell>
          <cell r="F116">
            <v>1896</v>
          </cell>
          <cell r="G116">
            <v>10103</v>
          </cell>
          <cell r="H116">
            <v>2</v>
          </cell>
          <cell r="I116">
            <v>146659500</v>
          </cell>
          <cell r="J116">
            <v>0.82</v>
          </cell>
          <cell r="K116">
            <v>120511.2237</v>
          </cell>
          <cell r="L116">
            <v>2410.224474</v>
          </cell>
          <cell r="M116">
            <v>0</v>
          </cell>
          <cell r="N116">
            <v>255483.79424400002</v>
          </cell>
          <cell r="O116">
            <v>0</v>
          </cell>
          <cell r="P116">
            <v>134972.57054400002</v>
          </cell>
          <cell r="Q116">
            <v>0</v>
          </cell>
        </row>
        <row r="117">
          <cell r="A117">
            <v>2002</v>
          </cell>
          <cell r="B117">
            <v>0</v>
          </cell>
          <cell r="C117" t="str">
            <v>Топорковская, 16                                                                                                                                                                                                                              </v>
          </cell>
          <cell r="F117">
            <v>1916</v>
          </cell>
          <cell r="G117">
            <v>10103</v>
          </cell>
          <cell r="H117">
            <v>2</v>
          </cell>
          <cell r="I117">
            <v>122171400</v>
          </cell>
          <cell r="J117">
            <v>0.79</v>
          </cell>
          <cell r="K117">
            <v>96351.3486</v>
          </cell>
          <cell r="L117">
            <v>1927.026972</v>
          </cell>
          <cell r="M117">
            <v>0</v>
          </cell>
          <cell r="N117">
            <v>165724.31959199999</v>
          </cell>
          <cell r="O117">
            <v>0</v>
          </cell>
          <cell r="P117">
            <v>69372.97099199999</v>
          </cell>
          <cell r="Q117">
            <v>0</v>
          </cell>
        </row>
        <row r="118">
          <cell r="A118">
            <v>2002</v>
          </cell>
          <cell r="B118">
            <v>0</v>
          </cell>
          <cell r="C118" t="str">
            <v>Топорковская, 33                                                                                                                                                                                                                              </v>
          </cell>
          <cell r="F118">
            <v>1938</v>
          </cell>
          <cell r="G118">
            <v>10103</v>
          </cell>
          <cell r="H118">
            <v>2</v>
          </cell>
          <cell r="I118">
            <v>157064700</v>
          </cell>
          <cell r="J118">
            <v>1.1</v>
          </cell>
          <cell r="K118">
            <v>172343.43412</v>
          </cell>
          <cell r="L118">
            <v>3446.8686823999997</v>
          </cell>
          <cell r="M118">
            <v>0</v>
          </cell>
          <cell r="N118">
            <v>220599.59567359998</v>
          </cell>
          <cell r="O118">
            <v>0</v>
          </cell>
          <cell r="P118">
            <v>48256.16155359999</v>
          </cell>
          <cell r="Q118">
            <v>0</v>
          </cell>
        </row>
        <row r="119">
          <cell r="A119">
            <v>2002</v>
          </cell>
          <cell r="B119">
            <v>0</v>
          </cell>
          <cell r="C119" t="str">
            <v>Коммунистическая, 14                                                                                                                                                                                                                          </v>
          </cell>
          <cell r="F119">
            <v>1916</v>
          </cell>
          <cell r="G119">
            <v>10103</v>
          </cell>
          <cell r="H119">
            <v>2</v>
          </cell>
          <cell r="I119">
            <v>246405900</v>
          </cell>
          <cell r="J119">
            <v>0.63</v>
          </cell>
          <cell r="K119">
            <v>154887.26106</v>
          </cell>
          <cell r="L119">
            <v>3097.7452212</v>
          </cell>
          <cell r="M119">
            <v>0</v>
          </cell>
          <cell r="N119">
            <v>266406.0890232</v>
          </cell>
          <cell r="O119">
            <v>0</v>
          </cell>
          <cell r="P119">
            <v>111518.82796319999</v>
          </cell>
          <cell r="Q119">
            <v>0</v>
          </cell>
        </row>
        <row r="120">
          <cell r="A120">
            <v>2002</v>
          </cell>
          <cell r="B120">
            <v>0</v>
          </cell>
          <cell r="C120" t="str">
            <v>Коммунистическая, 16                                                                                                                                                                                                                          </v>
          </cell>
          <cell r="F120">
            <v>1940</v>
          </cell>
          <cell r="G120">
            <v>10103</v>
          </cell>
          <cell r="H120">
            <v>2</v>
          </cell>
          <cell r="I120">
            <v>104410800</v>
          </cell>
          <cell r="J120">
            <v>0.99</v>
          </cell>
          <cell r="K120">
            <v>103641.27422</v>
          </cell>
          <cell r="L120">
            <v>2072.8254844000003</v>
          </cell>
          <cell r="M120">
            <v>0</v>
          </cell>
          <cell r="N120">
            <v>128515.18003280001</v>
          </cell>
          <cell r="O120">
            <v>0</v>
          </cell>
          <cell r="P120">
            <v>24873.905812800003</v>
          </cell>
          <cell r="Q120">
            <v>0</v>
          </cell>
        </row>
        <row r="121">
          <cell r="A121">
            <v>2002</v>
          </cell>
          <cell r="B121">
            <v>0</v>
          </cell>
          <cell r="C121" t="str">
            <v>Бубенца, 7                                                                                                                                                                                                                                    </v>
          </cell>
          <cell r="F121">
            <v>1916</v>
          </cell>
          <cell r="G121">
            <v>10101</v>
          </cell>
          <cell r="H121">
            <v>0.8</v>
          </cell>
          <cell r="I121">
            <v>160921800</v>
          </cell>
          <cell r="J121">
            <v>0.93999</v>
          </cell>
          <cell r="K121">
            <v>152061.01152</v>
          </cell>
          <cell r="L121">
            <v>1216.4880921600002</v>
          </cell>
          <cell r="M121">
            <v>101.37400768000002</v>
          </cell>
          <cell r="N121">
            <v>104617.97592576001</v>
          </cell>
          <cell r="O121">
            <v>47443.03559423999</v>
          </cell>
          <cell r="P121">
            <v>0</v>
          </cell>
          <cell r="Q121">
            <v>101.37400768000002</v>
          </cell>
        </row>
        <row r="122">
          <cell r="A122">
            <v>2002</v>
          </cell>
          <cell r="B122">
            <v>0</v>
          </cell>
          <cell r="C122" t="str">
            <v>Топорковская, 9                                                                                                                                                                                                                               </v>
          </cell>
          <cell r="F122">
            <v>1916</v>
          </cell>
          <cell r="G122">
            <v>10103</v>
          </cell>
          <cell r="H122">
            <v>2</v>
          </cell>
          <cell r="I122">
            <v>186127500</v>
          </cell>
          <cell r="J122">
            <v>0.83</v>
          </cell>
          <cell r="K122">
            <v>123526</v>
          </cell>
          <cell r="L122">
            <v>2470.52</v>
          </cell>
          <cell r="M122">
            <v>0</v>
          </cell>
          <cell r="N122">
            <v>212464.72</v>
          </cell>
          <cell r="O122">
            <v>0</v>
          </cell>
          <cell r="P122">
            <v>88938.72</v>
          </cell>
          <cell r="Q122">
            <v>0</v>
          </cell>
        </row>
        <row r="123">
          <cell r="A123">
            <v>2002</v>
          </cell>
          <cell r="B123">
            <v>0</v>
          </cell>
          <cell r="C123" t="str">
            <v>Бубенца, 21                                                                                                                                                                                                                                   </v>
          </cell>
          <cell r="F123">
            <v>1916</v>
          </cell>
          <cell r="G123">
            <v>10101</v>
          </cell>
          <cell r="H123">
            <v>0.8</v>
          </cell>
          <cell r="I123">
            <v>86201700</v>
          </cell>
          <cell r="J123">
            <v>0.72</v>
          </cell>
          <cell r="K123">
            <v>62482.01752</v>
          </cell>
          <cell r="L123">
            <v>499.85614016000005</v>
          </cell>
          <cell r="M123">
            <v>41.65467834666667</v>
          </cell>
          <cell r="N123">
            <v>42987.62805376</v>
          </cell>
          <cell r="O123">
            <v>19494.389466239998</v>
          </cell>
          <cell r="P123">
            <v>0</v>
          </cell>
          <cell r="Q123">
            <v>41.65467834666667</v>
          </cell>
        </row>
        <row r="124">
          <cell r="A124">
            <v>2002</v>
          </cell>
          <cell r="B124">
            <v>0</v>
          </cell>
          <cell r="C124" t="str">
            <v>Бубенца, 51                                                                                                                                                                                                                                   </v>
          </cell>
          <cell r="F124">
            <v>1916</v>
          </cell>
          <cell r="G124">
            <v>10101</v>
          </cell>
          <cell r="H124">
            <v>0.8</v>
          </cell>
          <cell r="I124">
            <v>108537000</v>
          </cell>
          <cell r="J124">
            <v>0.95</v>
          </cell>
          <cell r="K124">
            <v>102983.5638</v>
          </cell>
          <cell r="L124">
            <v>823.8685104000001</v>
          </cell>
          <cell r="M124">
            <v>68.6557092</v>
          </cell>
          <cell r="N124">
            <v>70852.6918944</v>
          </cell>
          <cell r="O124">
            <v>32130.871905599997</v>
          </cell>
          <cell r="P124">
            <v>0</v>
          </cell>
          <cell r="Q124">
            <v>68.6557092</v>
          </cell>
        </row>
        <row r="125">
          <cell r="A125">
            <v>2002</v>
          </cell>
          <cell r="B125">
            <v>0</v>
          </cell>
          <cell r="C125" t="str">
            <v>Бубенца, 49                                                                                                                                                                                                                                   </v>
          </cell>
          <cell r="F125">
            <v>1916</v>
          </cell>
          <cell r="G125">
            <v>10103</v>
          </cell>
          <cell r="H125">
            <v>2</v>
          </cell>
          <cell r="I125">
            <v>130423800</v>
          </cell>
          <cell r="J125">
            <v>0.85</v>
          </cell>
          <cell r="K125">
            <v>110898.2907</v>
          </cell>
          <cell r="L125">
            <v>2217.965814</v>
          </cell>
          <cell r="M125">
            <v>0</v>
          </cell>
          <cell r="N125">
            <v>190745.060004</v>
          </cell>
          <cell r="O125">
            <v>0</v>
          </cell>
          <cell r="P125">
            <v>79846.769304</v>
          </cell>
          <cell r="Q125">
            <v>0</v>
          </cell>
        </row>
        <row r="126">
          <cell r="A126">
            <v>2002</v>
          </cell>
          <cell r="B126">
            <v>0</v>
          </cell>
          <cell r="C126" t="str">
            <v>Бубенца, 33                                                                                                                                                                                                                                   </v>
          </cell>
          <cell r="F126">
            <v>1916</v>
          </cell>
          <cell r="G126">
            <v>10101</v>
          </cell>
          <cell r="H126">
            <v>0.8</v>
          </cell>
          <cell r="I126">
            <v>185679000</v>
          </cell>
          <cell r="J126">
            <v>0.8</v>
          </cell>
          <cell r="K126">
            <v>149454.41868</v>
          </cell>
          <cell r="L126">
            <v>1195.63534944</v>
          </cell>
          <cell r="M126">
            <v>99.63627912</v>
          </cell>
          <cell r="N126">
            <v>102824.64005184</v>
          </cell>
          <cell r="O126">
            <v>46629.77862816</v>
          </cell>
          <cell r="P126">
            <v>0</v>
          </cell>
          <cell r="Q126">
            <v>99.63627912</v>
          </cell>
        </row>
        <row r="127">
          <cell r="A127">
            <v>2002</v>
          </cell>
          <cell r="B127">
            <v>0</v>
          </cell>
          <cell r="C127" t="str">
            <v>Бубенца, 36                                                                                                                                                                                                                                   </v>
          </cell>
          <cell r="F127">
            <v>1965</v>
          </cell>
          <cell r="G127">
            <v>10101</v>
          </cell>
          <cell r="H127">
            <v>0.8</v>
          </cell>
          <cell r="I127">
            <v>123158100</v>
          </cell>
          <cell r="J127">
            <v>0.92</v>
          </cell>
          <cell r="K127">
            <v>113119.65765</v>
          </cell>
          <cell r="L127">
            <v>904.9572612000001</v>
          </cell>
          <cell r="M127">
            <v>75.41310510000001</v>
          </cell>
          <cell r="N127">
            <v>33483.4186644</v>
          </cell>
          <cell r="O127">
            <v>79636.2389856</v>
          </cell>
          <cell r="P127">
            <v>0</v>
          </cell>
          <cell r="Q127">
            <v>75.41310510000001</v>
          </cell>
        </row>
        <row r="128">
          <cell r="A128">
            <v>2002</v>
          </cell>
          <cell r="B128">
            <v>0</v>
          </cell>
          <cell r="C128" t="str">
            <v>Бубенца, 40                                                                                                                                                                                                                                   </v>
          </cell>
          <cell r="F128">
            <v>1988</v>
          </cell>
          <cell r="G128">
            <v>10101</v>
          </cell>
          <cell r="H128">
            <v>0.8</v>
          </cell>
          <cell r="I128">
            <v>158589600</v>
          </cell>
          <cell r="J128">
            <v>0.93</v>
          </cell>
          <cell r="K128">
            <v>147638.90488</v>
          </cell>
          <cell r="L128">
            <v>1181.1112390399999</v>
          </cell>
          <cell r="M128">
            <v>98.42593658666665</v>
          </cell>
          <cell r="N128">
            <v>16535.55734656</v>
          </cell>
          <cell r="O128">
            <v>131103.34753343998</v>
          </cell>
          <cell r="P128">
            <v>0</v>
          </cell>
          <cell r="Q128">
            <v>98.42593658666665</v>
          </cell>
        </row>
        <row r="129">
          <cell r="A129">
            <v>2002</v>
          </cell>
          <cell r="B129">
            <v>0</v>
          </cell>
          <cell r="C129" t="str">
            <v>40 лет Октября, 161                                                                                                                                                                                                                           </v>
          </cell>
          <cell r="F129">
            <v>1960</v>
          </cell>
          <cell r="G129">
            <v>10101</v>
          </cell>
          <cell r="H129">
            <v>0.8</v>
          </cell>
          <cell r="I129">
            <v>219585600</v>
          </cell>
          <cell r="J129">
            <v>1.13</v>
          </cell>
          <cell r="K129">
            <v>248150.56712</v>
          </cell>
          <cell r="L129">
            <v>1985.20453696</v>
          </cell>
          <cell r="M129">
            <v>165.43371141333333</v>
          </cell>
          <cell r="N129">
            <v>83378.59055232</v>
          </cell>
          <cell r="O129">
            <v>164771.97656768</v>
          </cell>
          <cell r="P129">
            <v>0</v>
          </cell>
          <cell r="Q129">
            <v>165.43371141333333</v>
          </cell>
        </row>
        <row r="130">
          <cell r="A130">
            <v>2002</v>
          </cell>
          <cell r="B130">
            <v>0</v>
          </cell>
          <cell r="C130" t="str">
            <v>40 лет Октября, 159                                                                                                                                                                                                                           </v>
          </cell>
          <cell r="F130">
            <v>1966</v>
          </cell>
          <cell r="G130">
            <v>10103</v>
          </cell>
          <cell r="H130">
            <v>2</v>
          </cell>
          <cell r="I130">
            <v>123965400</v>
          </cell>
          <cell r="J130">
            <v>0.91</v>
          </cell>
          <cell r="K130">
            <v>113371.2</v>
          </cell>
          <cell r="L130">
            <v>2267.424</v>
          </cell>
          <cell r="M130">
            <v>188.952</v>
          </cell>
          <cell r="N130">
            <v>81627.264</v>
          </cell>
          <cell r="O130">
            <v>31743.936</v>
          </cell>
          <cell r="P130">
            <v>0</v>
          </cell>
          <cell r="Q130">
            <v>188.952</v>
          </cell>
        </row>
        <row r="131">
          <cell r="A131">
            <v>2002</v>
          </cell>
          <cell r="B131">
            <v>0</v>
          </cell>
          <cell r="C131" t="str">
            <v>40 лет Октября, 163                                                                                                                                                                                                                           </v>
          </cell>
          <cell r="F131">
            <v>1957</v>
          </cell>
          <cell r="G131">
            <v>10102</v>
          </cell>
          <cell r="H131">
            <v>1</v>
          </cell>
          <cell r="I131">
            <v>121633200</v>
          </cell>
          <cell r="J131">
            <v>1.18</v>
          </cell>
          <cell r="K131">
            <v>143512.92381</v>
          </cell>
          <cell r="L131">
            <v>1435.1292381</v>
          </cell>
          <cell r="M131">
            <v>119.594103175</v>
          </cell>
          <cell r="N131">
            <v>64580.8157145</v>
          </cell>
          <cell r="O131">
            <v>78932.1080955</v>
          </cell>
          <cell r="P131">
            <v>0</v>
          </cell>
          <cell r="Q131">
            <v>119.594103175</v>
          </cell>
        </row>
        <row r="132">
          <cell r="A132">
            <v>2002</v>
          </cell>
          <cell r="B132">
            <v>0</v>
          </cell>
          <cell r="C132" t="str">
            <v>Советская, 205                                                                                                                                                                                                                                </v>
          </cell>
          <cell r="F132">
            <v>1913</v>
          </cell>
          <cell r="G132">
            <v>10103</v>
          </cell>
          <cell r="H132">
            <v>2</v>
          </cell>
          <cell r="I132">
            <v>149440200</v>
          </cell>
          <cell r="J132">
            <v>0.84</v>
          </cell>
          <cell r="K132">
            <v>124909.38067</v>
          </cell>
          <cell r="L132">
            <v>2498.1876134</v>
          </cell>
          <cell r="M132">
            <v>0</v>
          </cell>
          <cell r="N132">
            <v>222338.6975926</v>
          </cell>
          <cell r="O132">
            <v>0</v>
          </cell>
          <cell r="P132">
            <v>97429.31692259999</v>
          </cell>
          <cell r="Q132">
            <v>0</v>
          </cell>
        </row>
        <row r="133">
          <cell r="A133">
            <v>2002</v>
          </cell>
          <cell r="B133">
            <v>0</v>
          </cell>
          <cell r="C133" t="str">
            <v>Советская, 235                                                                                                                                                                                                                                </v>
          </cell>
          <cell r="F133">
            <v>1916</v>
          </cell>
          <cell r="G133">
            <v>10103</v>
          </cell>
          <cell r="H133">
            <v>2</v>
          </cell>
          <cell r="I133">
            <v>118493700</v>
          </cell>
          <cell r="J133">
            <v>0.87</v>
          </cell>
          <cell r="K133">
            <v>103277.85654</v>
          </cell>
          <cell r="L133">
            <v>2065.5571308</v>
          </cell>
          <cell r="M133">
            <v>0</v>
          </cell>
          <cell r="N133">
            <v>177637.91324879997</v>
          </cell>
          <cell r="O133">
            <v>0</v>
          </cell>
          <cell r="P133">
            <v>74360.05670879998</v>
          </cell>
          <cell r="Q133">
            <v>0</v>
          </cell>
        </row>
        <row r="134">
          <cell r="A134">
            <v>2002</v>
          </cell>
          <cell r="B134">
            <v>0</v>
          </cell>
          <cell r="C134" t="str">
            <v>Сеница, 23АБ                                                                                                                                                                                                                                  </v>
          </cell>
          <cell r="F134">
            <v>1916</v>
          </cell>
          <cell r="G134">
            <v>10101</v>
          </cell>
          <cell r="H134">
            <v>0.8</v>
          </cell>
          <cell r="I134">
            <v>235821300</v>
          </cell>
          <cell r="J134">
            <v>0.62</v>
          </cell>
          <cell r="K134">
            <v>145705.611</v>
          </cell>
          <cell r="L134">
            <v>1165.644888</v>
          </cell>
          <cell r="M134">
            <v>97.137074</v>
          </cell>
          <cell r="N134">
            <v>100245.460368</v>
          </cell>
          <cell r="O134">
            <v>45460.150632000004</v>
          </cell>
          <cell r="P134">
            <v>0</v>
          </cell>
          <cell r="Q134">
            <v>97.137074</v>
          </cell>
        </row>
        <row r="135">
          <cell r="A135">
            <v>2002</v>
          </cell>
          <cell r="B135">
            <v>0</v>
          </cell>
          <cell r="C135" t="str">
            <v>Сеница, 2                                                                                                                                                                                                                                     </v>
          </cell>
          <cell r="F135">
            <v>1916</v>
          </cell>
          <cell r="G135">
            <v>10103</v>
          </cell>
          <cell r="H135">
            <v>2</v>
          </cell>
          <cell r="I135">
            <v>274930500</v>
          </cell>
          <cell r="J135">
            <v>0.81</v>
          </cell>
          <cell r="K135">
            <v>222793.39768</v>
          </cell>
          <cell r="L135">
            <v>4455.8679536</v>
          </cell>
          <cell r="M135">
            <v>0</v>
          </cell>
          <cell r="N135">
            <v>383204.6440096</v>
          </cell>
          <cell r="O135">
            <v>0</v>
          </cell>
          <cell r="P135">
            <v>160411.2463296</v>
          </cell>
          <cell r="Q135">
            <v>0</v>
          </cell>
        </row>
        <row r="136">
          <cell r="A136">
            <v>2002</v>
          </cell>
          <cell r="B136">
            <v>0</v>
          </cell>
          <cell r="C136" t="str">
            <v>Сеница, 20                                                                                                                                                                                                                                    </v>
          </cell>
          <cell r="F136">
            <v>1916</v>
          </cell>
          <cell r="G136">
            <v>10103</v>
          </cell>
          <cell r="H136">
            <v>2</v>
          </cell>
          <cell r="I136">
            <v>258694800</v>
          </cell>
          <cell r="J136">
            <v>0.83</v>
          </cell>
          <cell r="K136">
            <v>213453.59479</v>
          </cell>
          <cell r="L136">
            <v>4269.0718958</v>
          </cell>
          <cell r="M136">
            <v>0</v>
          </cell>
          <cell r="N136">
            <v>367140.18303879997</v>
          </cell>
          <cell r="O136">
            <v>0</v>
          </cell>
          <cell r="P136">
            <v>153686.58824879996</v>
          </cell>
          <cell r="Q136">
            <v>0</v>
          </cell>
        </row>
        <row r="137">
          <cell r="A137">
            <v>2002</v>
          </cell>
          <cell r="B137">
            <v>0</v>
          </cell>
          <cell r="C137" t="str">
            <v>Сеница, 24                                                                                                                                                                                                                                    </v>
          </cell>
          <cell r="F137">
            <v>1916</v>
          </cell>
          <cell r="G137">
            <v>10103</v>
          </cell>
          <cell r="H137">
            <v>2</v>
          </cell>
          <cell r="I137">
            <v>196801800</v>
          </cell>
          <cell r="J137">
            <v>0.65</v>
          </cell>
          <cell r="K137">
            <v>127657.15215</v>
          </cell>
          <cell r="L137">
            <v>2553.143043</v>
          </cell>
          <cell r="M137">
            <v>0</v>
          </cell>
          <cell r="N137">
            <v>219570.301698</v>
          </cell>
          <cell r="O137">
            <v>0</v>
          </cell>
          <cell r="P137">
            <v>91913.149548</v>
          </cell>
          <cell r="Q137">
            <v>0</v>
          </cell>
        </row>
        <row r="138">
          <cell r="A138">
            <v>2002</v>
          </cell>
          <cell r="B138">
            <v>0</v>
          </cell>
          <cell r="C138" t="str">
            <v>Сеница, 26                                                                                                                                                                                                                                    </v>
          </cell>
          <cell r="F138">
            <v>1916</v>
          </cell>
          <cell r="G138">
            <v>10103</v>
          </cell>
          <cell r="H138">
            <v>2</v>
          </cell>
          <cell r="I138">
            <v>206668800</v>
          </cell>
          <cell r="J138">
            <v>0.62</v>
          </cell>
          <cell r="K138">
            <v>128177.00634</v>
          </cell>
          <cell r="L138">
            <v>2563.5401268</v>
          </cell>
          <cell r="M138">
            <v>0</v>
          </cell>
          <cell r="N138">
            <v>220464.4509048</v>
          </cell>
          <cell r="O138">
            <v>0</v>
          </cell>
          <cell r="P138">
            <v>92287.4445648</v>
          </cell>
          <cell r="Q138">
            <v>0</v>
          </cell>
        </row>
        <row r="139">
          <cell r="A139">
            <v>2002</v>
          </cell>
          <cell r="B139">
            <v>0</v>
          </cell>
          <cell r="C139" t="str">
            <v>Рев. проспект, 221                                                                                                                                                                                                                            </v>
          </cell>
          <cell r="F139">
            <v>1958</v>
          </cell>
          <cell r="G139">
            <v>10101</v>
          </cell>
          <cell r="H139">
            <v>0.8</v>
          </cell>
          <cell r="I139">
            <v>343640700</v>
          </cell>
          <cell r="J139">
            <v>1.12</v>
          </cell>
          <cell r="K139">
            <v>385436.00462</v>
          </cell>
          <cell r="L139">
            <v>3083.48803696</v>
          </cell>
          <cell r="M139">
            <v>256.95733641333334</v>
          </cell>
          <cell r="N139">
            <v>135673.47362624</v>
          </cell>
          <cell r="O139">
            <v>249762.53099376</v>
          </cell>
          <cell r="P139">
            <v>0</v>
          </cell>
          <cell r="Q139">
            <v>256.95733641333334</v>
          </cell>
        </row>
        <row r="140">
          <cell r="A140">
            <v>2002</v>
          </cell>
          <cell r="B140">
            <v>0</v>
          </cell>
          <cell r="C140" t="str">
            <v>Рев. проспект, 231                                                                                                                                                                                                                            </v>
          </cell>
          <cell r="F140">
            <v>1916</v>
          </cell>
          <cell r="G140">
            <v>10101</v>
          </cell>
          <cell r="H140">
            <v>0.8</v>
          </cell>
          <cell r="I140">
            <v>92391000</v>
          </cell>
          <cell r="J140">
            <v>1.08</v>
          </cell>
          <cell r="K140">
            <v>99704.30184</v>
          </cell>
          <cell r="L140">
            <v>797.6344147200001</v>
          </cell>
          <cell r="M140">
            <v>66.46953456000001</v>
          </cell>
          <cell r="N140">
            <v>68596.55966592001</v>
          </cell>
          <cell r="O140">
            <v>31107.74217407999</v>
          </cell>
          <cell r="P140">
            <v>0</v>
          </cell>
          <cell r="Q140">
            <v>66.46953456000001</v>
          </cell>
        </row>
        <row r="141">
          <cell r="A141">
            <v>2002</v>
          </cell>
          <cell r="B141">
            <v>0</v>
          </cell>
          <cell r="C141" t="str">
            <v>Рев. проспект, 191                                                                                                                                                                                                                            </v>
          </cell>
          <cell r="F141">
            <v>1969</v>
          </cell>
          <cell r="G141">
            <v>10103</v>
          </cell>
          <cell r="H141">
            <v>2</v>
          </cell>
          <cell r="I141">
            <v>118762800</v>
          </cell>
          <cell r="J141">
            <v>0.93</v>
          </cell>
          <cell r="K141">
            <v>110218.0635</v>
          </cell>
          <cell r="L141">
            <v>2204.36127</v>
          </cell>
          <cell r="M141">
            <v>183.69677249999998</v>
          </cell>
          <cell r="N141">
            <v>72743.92190999999</v>
          </cell>
          <cell r="O141">
            <v>37474.141590000014</v>
          </cell>
          <cell r="P141">
            <v>0</v>
          </cell>
          <cell r="Q141">
            <v>183.69677249999998</v>
          </cell>
        </row>
        <row r="142">
          <cell r="A142">
            <v>2002</v>
          </cell>
          <cell r="B142">
            <v>0</v>
          </cell>
          <cell r="C142" t="str">
            <v>Рев. проспект, 196                                                                                                                                                                                                                            </v>
          </cell>
          <cell r="F142">
            <v>1969</v>
          </cell>
          <cell r="G142">
            <v>10103</v>
          </cell>
          <cell r="H142">
            <v>2</v>
          </cell>
          <cell r="I142">
            <v>169084500</v>
          </cell>
          <cell r="J142">
            <v>1.06</v>
          </cell>
          <cell r="K142">
            <v>179131.84964</v>
          </cell>
          <cell r="L142">
            <v>3582.6369928</v>
          </cell>
          <cell r="M142">
            <v>298.5530827333333</v>
          </cell>
          <cell r="N142">
            <v>118227.0207624</v>
          </cell>
          <cell r="O142">
            <v>60904.8288776</v>
          </cell>
          <cell r="P142">
            <v>0</v>
          </cell>
          <cell r="Q142">
            <v>298.5530827333333</v>
          </cell>
        </row>
        <row r="143">
          <cell r="A143">
            <v>2002</v>
          </cell>
          <cell r="B143">
            <v>0</v>
          </cell>
          <cell r="C143" t="str">
            <v>Рев. проспект, 209                                                                                                                                                                                                                            </v>
          </cell>
          <cell r="F143">
            <v>1916</v>
          </cell>
          <cell r="G143">
            <v>10103</v>
          </cell>
          <cell r="H143">
            <v>2</v>
          </cell>
          <cell r="I143">
            <v>186316264</v>
          </cell>
          <cell r="J143">
            <v>1.14</v>
          </cell>
          <cell r="K143">
            <v>209298.6</v>
          </cell>
          <cell r="L143">
            <v>4185.972</v>
          </cell>
          <cell r="M143">
            <v>0</v>
          </cell>
          <cell r="N143">
            <v>359993.592</v>
          </cell>
          <cell r="O143">
            <v>0</v>
          </cell>
          <cell r="P143">
            <v>150694.992</v>
          </cell>
          <cell r="Q143">
            <v>0</v>
          </cell>
        </row>
        <row r="144">
          <cell r="A144">
            <v>2002</v>
          </cell>
          <cell r="B144">
            <v>0</v>
          </cell>
          <cell r="C144" t="str">
            <v>Рев. проспект, 255                                                                                                                                                                                                                            </v>
          </cell>
          <cell r="F144">
            <v>1965</v>
          </cell>
          <cell r="G144">
            <v>10103</v>
          </cell>
          <cell r="H144">
            <v>2</v>
          </cell>
          <cell r="I144">
            <v>144147900</v>
          </cell>
          <cell r="J144">
            <v>1.23</v>
          </cell>
          <cell r="K144">
            <v>176908.75063</v>
          </cell>
          <cell r="L144">
            <v>3538.1750125999997</v>
          </cell>
          <cell r="M144">
            <v>294.84791771666664</v>
          </cell>
          <cell r="N144">
            <v>130912.47546619999</v>
          </cell>
          <cell r="O144">
            <v>45996.275163800005</v>
          </cell>
          <cell r="P144">
            <v>0</v>
          </cell>
          <cell r="Q144">
            <v>294.84791771666664</v>
          </cell>
        </row>
        <row r="145">
          <cell r="A145">
            <v>2002</v>
          </cell>
          <cell r="B145">
            <v>0</v>
          </cell>
          <cell r="C145" t="str">
            <v>Рев. проспект, 281                                                                                                                                                                                                                            </v>
          </cell>
          <cell r="F145">
            <v>1916</v>
          </cell>
          <cell r="G145">
            <v>10103</v>
          </cell>
          <cell r="H145">
            <v>2</v>
          </cell>
          <cell r="I145">
            <v>118762800</v>
          </cell>
          <cell r="J145">
            <v>0.87</v>
          </cell>
          <cell r="K145">
            <v>103195.42623</v>
          </cell>
          <cell r="L145">
            <v>2063.9085246</v>
          </cell>
          <cell r="M145">
            <v>0</v>
          </cell>
          <cell r="N145">
            <v>177496.1331156</v>
          </cell>
          <cell r="O145">
            <v>0</v>
          </cell>
          <cell r="P145">
            <v>74300.70688560001</v>
          </cell>
          <cell r="Q145">
            <v>0</v>
          </cell>
        </row>
        <row r="146">
          <cell r="A146">
            <v>2002</v>
          </cell>
          <cell r="B146">
            <v>0</v>
          </cell>
          <cell r="C146" t="str">
            <v>К. Маркса, 174                                                                                                                                                                                                                                </v>
          </cell>
          <cell r="F146">
            <v>1914</v>
          </cell>
          <cell r="G146">
            <v>10103</v>
          </cell>
          <cell r="H146">
            <v>2</v>
          </cell>
          <cell r="I146">
            <v>269100000</v>
          </cell>
          <cell r="J146">
            <v>0.53</v>
          </cell>
          <cell r="K146">
            <v>142703.6361</v>
          </cell>
          <cell r="L146">
            <v>2854.072722</v>
          </cell>
          <cell r="M146">
            <v>0</v>
          </cell>
          <cell r="N146">
            <v>251158.39953599998</v>
          </cell>
          <cell r="O146">
            <v>0</v>
          </cell>
          <cell r="P146">
            <v>108454.76343599998</v>
          </cell>
          <cell r="Q146">
            <v>0</v>
          </cell>
        </row>
        <row r="147">
          <cell r="A147">
            <v>2002</v>
          </cell>
          <cell r="B147">
            <v>0</v>
          </cell>
          <cell r="C147" t="str">
            <v>Кутякова, 45                                                                                                                                                                                                                                  </v>
          </cell>
          <cell r="F147">
            <v>1967</v>
          </cell>
          <cell r="G147">
            <v>10101</v>
          </cell>
          <cell r="H147">
            <v>0.8</v>
          </cell>
          <cell r="I147">
            <v>154402942</v>
          </cell>
          <cell r="J147">
            <v>1.35</v>
          </cell>
          <cell r="K147">
            <v>208761.72768</v>
          </cell>
          <cell r="L147">
            <v>1670.0938214400003</v>
          </cell>
          <cell r="M147">
            <v>139.17448512</v>
          </cell>
          <cell r="N147">
            <v>58453.28375040001</v>
          </cell>
          <cell r="O147">
            <v>150308.4439296</v>
          </cell>
          <cell r="P147">
            <v>0</v>
          </cell>
          <cell r="Q147">
            <v>139.17448512</v>
          </cell>
        </row>
        <row r="148">
          <cell r="A148">
            <v>2002</v>
          </cell>
          <cell r="B148">
            <v>0</v>
          </cell>
          <cell r="C148" t="str">
            <v>Красноармейская, 259                                                                                                                                                                                                                          </v>
          </cell>
          <cell r="F148">
            <v>1916</v>
          </cell>
          <cell r="G148">
            <v>10103</v>
          </cell>
          <cell r="H148">
            <v>2</v>
          </cell>
          <cell r="I148">
            <v>271252800</v>
          </cell>
          <cell r="J148">
            <v>0.72</v>
          </cell>
          <cell r="K148">
            <v>196628.19075</v>
          </cell>
          <cell r="L148">
            <v>3932.563815</v>
          </cell>
          <cell r="M148">
            <v>0</v>
          </cell>
          <cell r="N148">
            <v>338200.48809</v>
          </cell>
          <cell r="O148">
            <v>0</v>
          </cell>
          <cell r="P148">
            <v>141572.29734</v>
          </cell>
          <cell r="Q148">
            <v>0</v>
          </cell>
        </row>
        <row r="149">
          <cell r="A149">
            <v>2002</v>
          </cell>
          <cell r="B149">
            <v>0</v>
          </cell>
          <cell r="C149" t="str">
            <v>Пушкинская, 282                                                                                                                                                                                                                               </v>
          </cell>
          <cell r="F149">
            <v>1906</v>
          </cell>
          <cell r="G149">
            <v>10103</v>
          </cell>
          <cell r="H149">
            <v>2</v>
          </cell>
          <cell r="I149">
            <v>63328200</v>
          </cell>
          <cell r="J149">
            <v>0.9</v>
          </cell>
          <cell r="K149">
            <v>56902.8948</v>
          </cell>
          <cell r="L149">
            <v>1138.057896</v>
          </cell>
          <cell r="M149">
            <v>0</v>
          </cell>
          <cell r="N149">
            <v>109253.558016</v>
          </cell>
          <cell r="O149">
            <v>0</v>
          </cell>
          <cell r="P149">
            <v>52350.66321599999</v>
          </cell>
          <cell r="Q149">
            <v>0</v>
          </cell>
        </row>
        <row r="150">
          <cell r="A150">
            <v>2002</v>
          </cell>
          <cell r="B150">
            <v>0</v>
          </cell>
          <cell r="C150" t="str">
            <v>Пушкинская, 304                                                                                                                                                                                                                               </v>
          </cell>
          <cell r="F150">
            <v>1962</v>
          </cell>
          <cell r="G150">
            <v>10103</v>
          </cell>
          <cell r="H150">
            <v>2</v>
          </cell>
          <cell r="I150">
            <v>136792500</v>
          </cell>
          <cell r="J150">
            <v>0.83</v>
          </cell>
          <cell r="K150">
            <v>113607.39</v>
          </cell>
          <cell r="L150">
            <v>2272.1478</v>
          </cell>
          <cell r="M150">
            <v>189.34565</v>
          </cell>
          <cell r="N150">
            <v>90885.91200000001</v>
          </cell>
          <cell r="O150">
            <v>22721.47799999999</v>
          </cell>
          <cell r="P150">
            <v>0</v>
          </cell>
          <cell r="Q150">
            <v>189.34565</v>
          </cell>
        </row>
        <row r="151">
          <cell r="A151">
            <v>2002</v>
          </cell>
          <cell r="B151">
            <v>0</v>
          </cell>
          <cell r="C151" t="str">
            <v>Пушкинская, 250                                                                                                                                                                                                                               </v>
          </cell>
          <cell r="F151">
            <v>1916</v>
          </cell>
          <cell r="G151">
            <v>10103</v>
          </cell>
          <cell r="H151">
            <v>2</v>
          </cell>
          <cell r="I151">
            <v>93198300</v>
          </cell>
          <cell r="J151">
            <v>0.3</v>
          </cell>
          <cell r="K151">
            <v>28011.93088</v>
          </cell>
          <cell r="L151">
            <v>560.2386176</v>
          </cell>
          <cell r="M151">
            <v>0</v>
          </cell>
          <cell r="N151">
            <v>48180.5211136</v>
          </cell>
          <cell r="O151">
            <v>0</v>
          </cell>
          <cell r="P151">
            <v>20168.5902336</v>
          </cell>
          <cell r="Q151">
            <v>0</v>
          </cell>
        </row>
        <row r="152">
          <cell r="A152">
            <v>2002</v>
          </cell>
          <cell r="B152">
            <v>0</v>
          </cell>
          <cell r="C152" t="str">
            <v>Набережная, 202                                                                                                                                                                                                                               </v>
          </cell>
          <cell r="F152">
            <v>1907</v>
          </cell>
          <cell r="G152">
            <v>10103</v>
          </cell>
          <cell r="H152">
            <v>2</v>
          </cell>
          <cell r="I152">
            <v>78756600</v>
          </cell>
          <cell r="J152">
            <v>0.82</v>
          </cell>
          <cell r="K152">
            <v>64522.85658</v>
          </cell>
          <cell r="L152">
            <v>1290.4571316</v>
          </cell>
          <cell r="M152">
            <v>0</v>
          </cell>
          <cell r="N152">
            <v>122593.42750199999</v>
          </cell>
          <cell r="O152">
            <v>0</v>
          </cell>
          <cell r="P152">
            <v>58070.57092199999</v>
          </cell>
          <cell r="Q152">
            <v>0</v>
          </cell>
        </row>
        <row r="153">
          <cell r="A153">
            <v>2002</v>
          </cell>
          <cell r="B153">
            <v>0</v>
          </cell>
          <cell r="C153" t="str">
            <v>Интернациональная, 23                                                                                                                                                                                                                         </v>
          </cell>
          <cell r="F153">
            <v>1916</v>
          </cell>
          <cell r="G153">
            <v>10103</v>
          </cell>
          <cell r="H153">
            <v>2</v>
          </cell>
          <cell r="I153">
            <v>78936000</v>
          </cell>
          <cell r="J153">
            <v>0.74</v>
          </cell>
          <cell r="K153">
            <v>58379.8696</v>
          </cell>
          <cell r="L153">
            <v>1167.597392</v>
          </cell>
          <cell r="M153">
            <v>0</v>
          </cell>
          <cell r="N153">
            <v>100413.375712</v>
          </cell>
          <cell r="O153">
            <v>0</v>
          </cell>
          <cell r="P153">
            <v>42033.506111999995</v>
          </cell>
          <cell r="Q153">
            <v>0</v>
          </cell>
        </row>
        <row r="154">
          <cell r="A154">
            <v>2002</v>
          </cell>
          <cell r="B154">
            <v>0</v>
          </cell>
          <cell r="C154" t="str">
            <v>К. Маркса, 294                                                                                                                                                                                                                                </v>
          </cell>
          <cell r="F154">
            <v>1976</v>
          </cell>
          <cell r="G154">
            <v>10101</v>
          </cell>
          <cell r="H154">
            <v>0.8</v>
          </cell>
          <cell r="I154">
            <v>138972210</v>
          </cell>
          <cell r="J154">
            <v>0.59</v>
          </cell>
          <cell r="K154">
            <v>82418.97288</v>
          </cell>
          <cell r="L154">
            <v>659.35178304</v>
          </cell>
          <cell r="M154">
            <v>54.94598192</v>
          </cell>
          <cell r="N154">
            <v>17143.146359039998</v>
          </cell>
          <cell r="O154">
            <v>65275.82652096001</v>
          </cell>
          <cell r="P154">
            <v>0</v>
          </cell>
          <cell r="Q154">
            <v>54.94598192</v>
          </cell>
        </row>
        <row r="155">
          <cell r="A155">
            <v>2002</v>
          </cell>
          <cell r="B155">
            <v>0</v>
          </cell>
          <cell r="C155" t="str">
            <v>Вольская, 10/4                                                                                                                                                                                                                                </v>
          </cell>
          <cell r="F155">
            <v>1976</v>
          </cell>
          <cell r="G155">
            <v>10101</v>
          </cell>
          <cell r="H155">
            <v>0.8</v>
          </cell>
          <cell r="I155">
            <v>197340000</v>
          </cell>
          <cell r="J155">
            <v>0.68</v>
          </cell>
          <cell r="K155">
            <v>134821.1885</v>
          </cell>
          <cell r="L155">
            <v>1078.5695079999998</v>
          </cell>
          <cell r="M155">
            <v>89.88079233333332</v>
          </cell>
          <cell r="N155">
            <v>28042.807207999995</v>
          </cell>
          <cell r="O155">
            <v>106778.38129199999</v>
          </cell>
          <cell r="P155">
            <v>0</v>
          </cell>
          <cell r="Q155">
            <v>89.88079233333332</v>
          </cell>
        </row>
        <row r="156">
          <cell r="A156">
            <v>2002</v>
          </cell>
          <cell r="B156">
            <v>0</v>
          </cell>
          <cell r="C156" t="str">
            <v>К. Маркса, 57/1                                                                                                                                                                                                                               </v>
          </cell>
          <cell r="F156">
            <v>1987</v>
          </cell>
          <cell r="G156">
            <v>10101</v>
          </cell>
          <cell r="H156">
            <v>0.8</v>
          </cell>
          <cell r="I156">
            <v>197340000</v>
          </cell>
          <cell r="J156">
            <v>1.02</v>
          </cell>
          <cell r="K156">
            <v>200945.7282</v>
          </cell>
          <cell r="L156">
            <v>1607.5658256000002</v>
          </cell>
          <cell r="M156">
            <v>133.9638188</v>
          </cell>
          <cell r="N156">
            <v>24113.487384000004</v>
          </cell>
          <cell r="O156">
            <v>176832.240816</v>
          </cell>
          <cell r="P156">
            <v>0</v>
          </cell>
          <cell r="Q156">
            <v>133.9638188</v>
          </cell>
        </row>
        <row r="157">
          <cell r="A157">
            <v>2002</v>
          </cell>
          <cell r="B157">
            <v>0</v>
          </cell>
          <cell r="C157" t="str">
            <v>Целинная, 12                                                                                                                                                                                                                                  </v>
          </cell>
          <cell r="F157">
            <v>1987</v>
          </cell>
          <cell r="G157">
            <v>10101</v>
          </cell>
          <cell r="H157">
            <v>0.8</v>
          </cell>
          <cell r="I157">
            <v>338169000</v>
          </cell>
          <cell r="J157">
            <v>0.55</v>
          </cell>
          <cell r="K157">
            <v>186130.6436</v>
          </cell>
          <cell r="L157">
            <v>1489.0451488</v>
          </cell>
          <cell r="M157">
            <v>124.08709573333334</v>
          </cell>
          <cell r="N157">
            <v>22335.677232000002</v>
          </cell>
          <cell r="O157">
            <v>163794.96636800002</v>
          </cell>
          <cell r="P157">
            <v>0</v>
          </cell>
          <cell r="Q157">
            <v>124.08709573333334</v>
          </cell>
        </row>
        <row r="158">
          <cell r="A158">
            <v>2002</v>
          </cell>
          <cell r="B158">
            <v>0</v>
          </cell>
          <cell r="C158" t="str">
            <v>Целинная, 14                                                                                                                                                                                                                                  </v>
          </cell>
          <cell r="F158">
            <v>1977</v>
          </cell>
          <cell r="G158">
            <v>10101</v>
          </cell>
          <cell r="H158">
            <v>0.8</v>
          </cell>
          <cell r="I158">
            <v>543582000</v>
          </cell>
          <cell r="J158">
            <v>0.35</v>
          </cell>
          <cell r="K158">
            <v>191769.7467</v>
          </cell>
          <cell r="L158">
            <v>1534.1579735999999</v>
          </cell>
          <cell r="M158">
            <v>127.8464978</v>
          </cell>
          <cell r="N158">
            <v>38353.94934</v>
          </cell>
          <cell r="O158">
            <v>153415.79736</v>
          </cell>
          <cell r="P158">
            <v>0</v>
          </cell>
          <cell r="Q158">
            <v>127.8464978</v>
          </cell>
        </row>
        <row r="159">
          <cell r="A159">
            <v>2002</v>
          </cell>
          <cell r="B159">
            <v>0</v>
          </cell>
          <cell r="C159" t="str">
            <v>Целинная, 16                                                                                                                                                                                                                                  </v>
          </cell>
          <cell r="F159">
            <v>1977</v>
          </cell>
          <cell r="G159">
            <v>10101</v>
          </cell>
          <cell r="H159">
            <v>0.8</v>
          </cell>
          <cell r="I159">
            <v>350054250</v>
          </cell>
          <cell r="J159">
            <v>0.52</v>
          </cell>
          <cell r="K159">
            <v>180775.1022</v>
          </cell>
          <cell r="L159">
            <v>1446.2008176</v>
          </cell>
          <cell r="M159">
            <v>120.5167348</v>
          </cell>
          <cell r="N159">
            <v>36155.02044</v>
          </cell>
          <cell r="O159">
            <v>144620.08176</v>
          </cell>
          <cell r="P159">
            <v>0</v>
          </cell>
          <cell r="Q159">
            <v>120.5167348</v>
          </cell>
        </row>
        <row r="160">
          <cell r="A160">
            <v>2002</v>
          </cell>
          <cell r="B160">
            <v>0</v>
          </cell>
          <cell r="C160" t="str">
            <v>Целинная, 18                                                                                                                                                                                                                                  </v>
          </cell>
          <cell r="F160">
            <v>1986</v>
          </cell>
          <cell r="G160">
            <v>10101</v>
          </cell>
          <cell r="H160">
            <v>0.8</v>
          </cell>
          <cell r="I160">
            <v>350054250</v>
          </cell>
          <cell r="J160">
            <v>0.53</v>
          </cell>
          <cell r="K160">
            <v>185356.6365</v>
          </cell>
          <cell r="L160">
            <v>1482.8530919999998</v>
          </cell>
          <cell r="M160">
            <v>123.57109099999998</v>
          </cell>
          <cell r="N160">
            <v>23725.649471999997</v>
          </cell>
          <cell r="O160">
            <v>161630.987028</v>
          </cell>
          <cell r="P160">
            <v>0</v>
          </cell>
          <cell r="Q160">
            <v>123.57109099999998</v>
          </cell>
        </row>
        <row r="161">
          <cell r="A161">
            <v>2002</v>
          </cell>
          <cell r="B161">
            <v>0</v>
          </cell>
          <cell r="C161" t="str">
            <v>Целинная, 20                                                                                                                                                                                                                                  </v>
          </cell>
          <cell r="F161">
            <v>1987</v>
          </cell>
          <cell r="G161">
            <v>10101</v>
          </cell>
          <cell r="H161">
            <v>0.8</v>
          </cell>
          <cell r="I161">
            <v>350054250</v>
          </cell>
          <cell r="J161">
            <v>0.53</v>
          </cell>
          <cell r="K161">
            <v>184620.6075</v>
          </cell>
          <cell r="L161">
            <v>1476.96486</v>
          </cell>
          <cell r="M161">
            <v>123.080405</v>
          </cell>
          <cell r="N161">
            <v>22154.4729</v>
          </cell>
          <cell r="O161">
            <v>162466.13460000002</v>
          </cell>
          <cell r="P161">
            <v>0</v>
          </cell>
          <cell r="Q161">
            <v>123.080405</v>
          </cell>
        </row>
        <row r="162">
          <cell r="A162">
            <v>2002</v>
          </cell>
          <cell r="B162">
            <v>0</v>
          </cell>
          <cell r="C162" t="str">
            <v>Целинная, 22                                                                                                                                                                                                                                  </v>
          </cell>
          <cell r="F162">
            <v>1987</v>
          </cell>
          <cell r="G162">
            <v>10101</v>
          </cell>
          <cell r="H162">
            <v>0.8</v>
          </cell>
          <cell r="I162">
            <v>350054250</v>
          </cell>
          <cell r="J162">
            <v>0.55</v>
          </cell>
          <cell r="K162">
            <v>191612.883</v>
          </cell>
          <cell r="L162">
            <v>1532.903064</v>
          </cell>
          <cell r="M162">
            <v>127.741922</v>
          </cell>
          <cell r="N162">
            <v>22993.545960000003</v>
          </cell>
          <cell r="O162">
            <v>168619.33704</v>
          </cell>
          <cell r="P162">
            <v>0</v>
          </cell>
          <cell r="Q162">
            <v>127.741922</v>
          </cell>
        </row>
        <row r="163">
          <cell r="A163">
            <v>2002</v>
          </cell>
          <cell r="B163">
            <v>0</v>
          </cell>
          <cell r="C163" t="str">
            <v>Целинная, 24                                                                                                                                                                                                                                  </v>
          </cell>
          <cell r="F163">
            <v>1986</v>
          </cell>
          <cell r="G163">
            <v>10101</v>
          </cell>
          <cell r="H163">
            <v>0.8</v>
          </cell>
          <cell r="I163">
            <v>350054250</v>
          </cell>
          <cell r="J163">
            <v>0.57</v>
          </cell>
          <cell r="K163">
            <v>198727.83</v>
          </cell>
          <cell r="L163">
            <v>1589.8226399999999</v>
          </cell>
          <cell r="M163">
            <v>132.48522</v>
          </cell>
          <cell r="N163">
            <v>25437.162239999998</v>
          </cell>
          <cell r="O163">
            <v>173290.66775999998</v>
          </cell>
          <cell r="P163">
            <v>0</v>
          </cell>
          <cell r="Q163">
            <v>132.48522</v>
          </cell>
        </row>
        <row r="164">
          <cell r="A164">
            <v>2002</v>
          </cell>
          <cell r="B164">
            <v>0</v>
          </cell>
          <cell r="C164" t="str">
            <v>Целинная, 26                                                                                                                                                                                                                                  </v>
          </cell>
          <cell r="F164">
            <v>1987</v>
          </cell>
          <cell r="G164">
            <v>10101</v>
          </cell>
          <cell r="H164">
            <v>0.8</v>
          </cell>
          <cell r="I164">
            <v>350054250</v>
          </cell>
          <cell r="J164">
            <v>0.57</v>
          </cell>
          <cell r="K164">
            <v>200077.2165</v>
          </cell>
          <cell r="L164">
            <v>1600.6177320000002</v>
          </cell>
          <cell r="M164">
            <v>133.384811</v>
          </cell>
          <cell r="N164">
            <v>24009.265980000004</v>
          </cell>
          <cell r="O164">
            <v>176067.95052</v>
          </cell>
          <cell r="P164">
            <v>0</v>
          </cell>
          <cell r="Q164">
            <v>133.384811</v>
          </cell>
        </row>
        <row r="165">
          <cell r="A165">
            <v>2002</v>
          </cell>
          <cell r="B165">
            <v>0</v>
          </cell>
          <cell r="C165" t="str">
            <v>Целинная, 28                                                                                                                                                                                                                                  </v>
          </cell>
          <cell r="F165">
            <v>1986</v>
          </cell>
          <cell r="G165">
            <v>10101</v>
          </cell>
          <cell r="H165">
            <v>0.8</v>
          </cell>
          <cell r="I165">
            <v>350054250</v>
          </cell>
          <cell r="J165">
            <v>0.56</v>
          </cell>
          <cell r="K165">
            <v>196887.7575</v>
          </cell>
          <cell r="L165">
            <v>1575.1020600000002</v>
          </cell>
          <cell r="M165">
            <v>131.258505</v>
          </cell>
          <cell r="N165">
            <v>25201.632960000003</v>
          </cell>
          <cell r="O165">
            <v>171686.12454</v>
          </cell>
          <cell r="P165">
            <v>0</v>
          </cell>
          <cell r="Q165">
            <v>131.258505</v>
          </cell>
        </row>
        <row r="166">
          <cell r="A166">
            <v>2002</v>
          </cell>
          <cell r="B166">
            <v>0</v>
          </cell>
          <cell r="C166" t="str">
            <v>Целинная, 30                                                                                                                                                                                                                                  </v>
          </cell>
          <cell r="F166">
            <v>1986</v>
          </cell>
          <cell r="G166">
            <v>10101</v>
          </cell>
          <cell r="H166">
            <v>0.8</v>
          </cell>
          <cell r="I166">
            <v>350054250</v>
          </cell>
          <cell r="J166">
            <v>0.57</v>
          </cell>
          <cell r="K166">
            <v>199709.202</v>
          </cell>
          <cell r="L166">
            <v>1597.673616</v>
          </cell>
          <cell r="M166">
            <v>133.139468</v>
          </cell>
          <cell r="N166">
            <v>25562.777856</v>
          </cell>
          <cell r="O166">
            <v>174146.424144</v>
          </cell>
          <cell r="P166">
            <v>0</v>
          </cell>
          <cell r="Q166">
            <v>133.139468</v>
          </cell>
        </row>
        <row r="167">
          <cell r="A167">
            <v>2002</v>
          </cell>
          <cell r="B167">
            <v>0</v>
          </cell>
          <cell r="C167" t="str">
            <v>Целинная, 32                                                                                                                                                                                                                                  </v>
          </cell>
          <cell r="F167">
            <v>1989</v>
          </cell>
          <cell r="G167">
            <v>10101</v>
          </cell>
          <cell r="H167">
            <v>0.8</v>
          </cell>
          <cell r="I167">
            <v>543582000</v>
          </cell>
          <cell r="J167">
            <v>0.38</v>
          </cell>
          <cell r="K167">
            <v>205106.748</v>
          </cell>
          <cell r="L167">
            <v>1640.853984</v>
          </cell>
          <cell r="M167">
            <v>136.737832</v>
          </cell>
          <cell r="N167">
            <v>21331.101792</v>
          </cell>
          <cell r="O167">
            <v>183775.646208</v>
          </cell>
          <cell r="P167">
            <v>0</v>
          </cell>
          <cell r="Q167">
            <v>136.737832</v>
          </cell>
        </row>
        <row r="168">
          <cell r="A168">
            <v>2002</v>
          </cell>
          <cell r="B168">
            <v>0</v>
          </cell>
          <cell r="C168" t="str">
            <v>Заводская, 45                                                                                                                                                                                                                                 </v>
          </cell>
          <cell r="F168">
            <v>1967</v>
          </cell>
          <cell r="G168">
            <v>10101</v>
          </cell>
          <cell r="H168">
            <v>0.8</v>
          </cell>
          <cell r="I168">
            <v>134926740</v>
          </cell>
          <cell r="J168">
            <v>0.83</v>
          </cell>
          <cell r="K168">
            <v>112121.7549</v>
          </cell>
          <cell r="L168">
            <v>896.9740392000001</v>
          </cell>
          <cell r="M168">
            <v>74.74783660000001</v>
          </cell>
          <cell r="N168">
            <v>31394.091372000003</v>
          </cell>
          <cell r="O168">
            <v>80727.663528</v>
          </cell>
          <cell r="P168">
            <v>0</v>
          </cell>
          <cell r="Q168">
            <v>74.74783660000001</v>
          </cell>
        </row>
        <row r="169">
          <cell r="A169">
            <v>2002</v>
          </cell>
          <cell r="B169">
            <v>0</v>
          </cell>
          <cell r="C169" t="str">
            <v>Кутякова, 68                                                                                                                                                                                                                                  </v>
          </cell>
          <cell r="F169">
            <v>1977</v>
          </cell>
          <cell r="G169">
            <v>10101</v>
          </cell>
          <cell r="H169">
            <v>0.8</v>
          </cell>
          <cell r="I169">
            <v>7488227760</v>
          </cell>
          <cell r="J169">
            <v>0.59</v>
          </cell>
          <cell r="K169">
            <v>4407546.3138</v>
          </cell>
          <cell r="L169">
            <v>35260.3705104</v>
          </cell>
          <cell r="M169">
            <v>2938.3642091999996</v>
          </cell>
          <cell r="N169">
            <v>881509.26276</v>
          </cell>
          <cell r="O169">
            <v>3526037.05104</v>
          </cell>
          <cell r="P169">
            <v>0</v>
          </cell>
          <cell r="Q169">
            <v>2938.3642091999996</v>
          </cell>
        </row>
        <row r="170">
          <cell r="A170">
            <v>2002</v>
          </cell>
          <cell r="B170">
            <v>0</v>
          </cell>
          <cell r="C170" t="str">
            <v>Кутякова, 66                                                                                                                                                                                                                                  </v>
          </cell>
          <cell r="F170">
            <v>1979</v>
          </cell>
          <cell r="G170">
            <v>10101</v>
          </cell>
          <cell r="H170">
            <v>0.8</v>
          </cell>
          <cell r="I170">
            <v>7951375770</v>
          </cell>
          <cell r="J170">
            <v>0.5</v>
          </cell>
          <cell r="K170">
            <v>3893721.76</v>
          </cell>
          <cell r="L170">
            <v>31149.77408</v>
          </cell>
          <cell r="M170">
            <v>2595.8145066666666</v>
          </cell>
          <cell r="N170">
            <v>716444.80384</v>
          </cell>
          <cell r="O170">
            <v>3177276.9561599996</v>
          </cell>
          <cell r="P170">
            <v>0</v>
          </cell>
          <cell r="Q170">
            <v>2595.8145066666666</v>
          </cell>
        </row>
        <row r="171">
          <cell r="A171">
            <v>2002</v>
          </cell>
          <cell r="B171">
            <v>0</v>
          </cell>
          <cell r="C171" t="str">
            <v>Ермощенко, 181                                                                                                                                                                                                                                </v>
          </cell>
          <cell r="F171">
            <v>1977</v>
          </cell>
          <cell r="G171">
            <v>10101</v>
          </cell>
          <cell r="H171">
            <v>0.8</v>
          </cell>
          <cell r="I171">
            <v>6539444363</v>
          </cell>
          <cell r="J171">
            <v>0.6</v>
          </cell>
          <cell r="K171">
            <v>3944181.33969</v>
          </cell>
          <cell r="L171">
            <v>31553.45071752</v>
          </cell>
          <cell r="M171">
            <v>2629.45422646</v>
          </cell>
          <cell r="N171">
            <v>788836.267938</v>
          </cell>
          <cell r="O171">
            <v>3155345.0717519997</v>
          </cell>
          <cell r="P171">
            <v>0</v>
          </cell>
          <cell r="Q171">
            <v>2629.45422646</v>
          </cell>
        </row>
        <row r="172">
          <cell r="A172">
            <v>2002</v>
          </cell>
          <cell r="B172">
            <v>0</v>
          </cell>
          <cell r="C172" t="str">
            <v>Ермощенко, 181/1                                                                                                                                                                                                                              </v>
          </cell>
          <cell r="F172">
            <v>1979</v>
          </cell>
          <cell r="G172">
            <v>10101</v>
          </cell>
          <cell r="H172">
            <v>0.8</v>
          </cell>
          <cell r="I172">
            <v>5156323770</v>
          </cell>
          <cell r="J172">
            <v>0.67</v>
          </cell>
          <cell r="K172">
            <v>3457412.83384</v>
          </cell>
          <cell r="L172">
            <v>27659.30267072</v>
          </cell>
          <cell r="M172">
            <v>2304.9418892266667</v>
          </cell>
          <cell r="N172">
            <v>636163.9614265601</v>
          </cell>
          <cell r="O172">
            <v>2821248.8724134397</v>
          </cell>
          <cell r="P172">
            <v>0</v>
          </cell>
          <cell r="Q172">
            <v>2304.9418892266667</v>
          </cell>
        </row>
        <row r="173">
          <cell r="A173">
            <v>2002</v>
          </cell>
          <cell r="B173">
            <v>0</v>
          </cell>
          <cell r="C173" t="str">
            <v>Ермощенко, 185/1                                                                                                                                                                                                                              </v>
          </cell>
          <cell r="F173">
            <v>1979</v>
          </cell>
          <cell r="G173">
            <v>10101</v>
          </cell>
          <cell r="H173">
            <v>0.8</v>
          </cell>
          <cell r="I173">
            <v>6290661000</v>
          </cell>
          <cell r="J173">
            <v>0.55</v>
          </cell>
          <cell r="K173">
            <v>3448322.35312</v>
          </cell>
          <cell r="L173">
            <v>27586.57882496</v>
          </cell>
          <cell r="M173">
            <v>2298.8815687466667</v>
          </cell>
          <cell r="N173">
            <v>634491.31297408</v>
          </cell>
          <cell r="O173">
            <v>2813831.04014592</v>
          </cell>
          <cell r="P173">
            <v>0</v>
          </cell>
          <cell r="Q173">
            <v>2298.8815687466667</v>
          </cell>
        </row>
        <row r="174">
          <cell r="A174">
            <v>2002</v>
          </cell>
          <cell r="B174">
            <v>0</v>
          </cell>
          <cell r="C174" t="str">
            <v>Ермощенко, 187/1                                                                                                                                                                                                                              </v>
          </cell>
          <cell r="F174">
            <v>1979</v>
          </cell>
          <cell r="G174">
            <v>10101</v>
          </cell>
          <cell r="H174">
            <v>0.8</v>
          </cell>
          <cell r="I174">
            <v>8283406320</v>
          </cell>
          <cell r="J174">
            <v>0.41</v>
          </cell>
          <cell r="K174">
            <v>3365536.59292</v>
          </cell>
          <cell r="L174">
            <v>26924.292743360005</v>
          </cell>
          <cell r="M174">
            <v>2243.691061946667</v>
          </cell>
          <cell r="N174">
            <v>619258.7330972801</v>
          </cell>
          <cell r="O174">
            <v>2746277.8598227203</v>
          </cell>
          <cell r="P174">
            <v>0</v>
          </cell>
          <cell r="Q174">
            <v>2243.691061946667</v>
          </cell>
        </row>
        <row r="175">
          <cell r="A175">
            <v>2002</v>
          </cell>
          <cell r="B175">
            <v>0</v>
          </cell>
          <cell r="C175" t="str">
            <v>Ермощенко, 183/1                                                                                                                                                                                                                              </v>
          </cell>
          <cell r="F175">
            <v>1979</v>
          </cell>
          <cell r="G175">
            <v>10101</v>
          </cell>
          <cell r="H175">
            <v>0.8</v>
          </cell>
          <cell r="I175">
            <v>6331384800</v>
          </cell>
          <cell r="J175">
            <v>0.54</v>
          </cell>
          <cell r="K175">
            <v>3401684.62213</v>
          </cell>
          <cell r="L175">
            <v>27213.476977040005</v>
          </cell>
          <cell r="M175">
            <v>2267.7897480866673</v>
          </cell>
          <cell r="N175">
            <v>625909.9704719201</v>
          </cell>
          <cell r="O175">
            <v>2775774.65165808</v>
          </cell>
          <cell r="P175">
            <v>0</v>
          </cell>
          <cell r="Q175">
            <v>2267.7897480866673</v>
          </cell>
        </row>
        <row r="176">
          <cell r="A176">
            <v>2002</v>
          </cell>
          <cell r="B176">
            <v>0</v>
          </cell>
          <cell r="C176" t="str">
            <v>Октябрьская, 99                                                                                                                                                                                                                               </v>
          </cell>
          <cell r="F176">
            <v>1989</v>
          </cell>
          <cell r="G176">
            <v>10101</v>
          </cell>
          <cell r="H176">
            <v>0.8</v>
          </cell>
          <cell r="I176">
            <v>8419896993</v>
          </cell>
          <cell r="J176">
            <v>0.44</v>
          </cell>
          <cell r="K176">
            <v>3682470.54</v>
          </cell>
          <cell r="L176">
            <v>29459.764320000002</v>
          </cell>
          <cell r="M176">
            <v>2454.98036</v>
          </cell>
          <cell r="N176">
            <v>382976.93616000004</v>
          </cell>
          <cell r="O176">
            <v>3299493.60384</v>
          </cell>
          <cell r="P176">
            <v>0</v>
          </cell>
          <cell r="Q176">
            <v>2454.98036</v>
          </cell>
        </row>
        <row r="177">
          <cell r="A177">
            <v>2002</v>
          </cell>
          <cell r="B177">
            <v>0</v>
          </cell>
          <cell r="C177" t="str">
            <v>1-ый Микрорайон, 10                                                                                                                                                                                                                           </v>
          </cell>
          <cell r="F177">
            <v>1971</v>
          </cell>
          <cell r="G177">
            <v>10101</v>
          </cell>
          <cell r="H177">
            <v>0.8</v>
          </cell>
          <cell r="I177">
            <v>1105678080</v>
          </cell>
          <cell r="J177">
            <v>0.85</v>
          </cell>
          <cell r="K177">
            <v>942893.0204</v>
          </cell>
          <cell r="L177">
            <v>7543.144163200001</v>
          </cell>
          <cell r="M177">
            <v>628.5953469333334</v>
          </cell>
          <cell r="N177">
            <v>233837.46905920003</v>
          </cell>
          <cell r="O177">
            <v>709055.5513408</v>
          </cell>
          <cell r="P177">
            <v>0</v>
          </cell>
          <cell r="Q177">
            <v>628.5953469333334</v>
          </cell>
        </row>
        <row r="178">
          <cell r="A178">
            <v>2002</v>
          </cell>
          <cell r="B178">
            <v>0</v>
          </cell>
          <cell r="C178" t="str">
            <v>1-ый Микрорайон, 12                                                                                                                                                                                                                           </v>
          </cell>
          <cell r="F178">
            <v>1972</v>
          </cell>
          <cell r="G178">
            <v>10101</v>
          </cell>
          <cell r="H178">
            <v>0.8</v>
          </cell>
          <cell r="I178">
            <v>932880000</v>
          </cell>
          <cell r="J178">
            <v>0.98</v>
          </cell>
          <cell r="K178">
            <v>833000.16</v>
          </cell>
          <cell r="L178">
            <v>6664.00128</v>
          </cell>
          <cell r="M178">
            <v>555.33344</v>
          </cell>
          <cell r="N178">
            <v>199920.03840000002</v>
          </cell>
          <cell r="O178">
            <v>633080.1216</v>
          </cell>
          <cell r="P178">
            <v>0</v>
          </cell>
          <cell r="Q178">
            <v>555.33344</v>
          </cell>
        </row>
        <row r="179">
          <cell r="A179">
            <v>2002</v>
          </cell>
          <cell r="B179">
            <v>0</v>
          </cell>
          <cell r="C179" t="str">
            <v>1-ый Микрорайон, 14                                                                                                                                                                                                                           </v>
          </cell>
          <cell r="F179">
            <v>1974</v>
          </cell>
          <cell r="G179">
            <v>10101</v>
          </cell>
          <cell r="H179">
            <v>0.8</v>
          </cell>
          <cell r="I179">
            <v>1055607540</v>
          </cell>
          <cell r="J179">
            <v>0.92</v>
          </cell>
          <cell r="K179">
            <v>970464.82617</v>
          </cell>
          <cell r="L179">
            <v>7763.71860936</v>
          </cell>
          <cell r="M179">
            <v>646.97655078</v>
          </cell>
          <cell r="N179">
            <v>217384.12106208</v>
          </cell>
          <cell r="O179">
            <v>753080.70510792</v>
          </cell>
          <cell r="P179">
            <v>0</v>
          </cell>
          <cell r="Q179">
            <v>646.97655078</v>
          </cell>
        </row>
        <row r="180">
          <cell r="A180">
            <v>2002</v>
          </cell>
          <cell r="B180">
            <v>0</v>
          </cell>
          <cell r="C180" t="str">
            <v>1-ый Микрорайон, 16                                                                                                                                                                                                                           </v>
          </cell>
          <cell r="F180">
            <v>1978</v>
          </cell>
          <cell r="G180">
            <v>10101</v>
          </cell>
          <cell r="H180">
            <v>0.8</v>
          </cell>
          <cell r="I180">
            <v>1009125000</v>
          </cell>
          <cell r="J180">
            <v>1.04</v>
          </cell>
          <cell r="K180">
            <v>1054413.34896</v>
          </cell>
          <cell r="L180">
            <v>8435.306791680001</v>
          </cell>
          <cell r="M180">
            <v>702.94223264</v>
          </cell>
          <cell r="N180">
            <v>202447.36300032004</v>
          </cell>
          <cell r="O180">
            <v>851965.98595968</v>
          </cell>
          <cell r="P180">
            <v>0</v>
          </cell>
          <cell r="Q180">
            <v>702.94223264</v>
          </cell>
        </row>
        <row r="181">
          <cell r="A181">
            <v>2002</v>
          </cell>
          <cell r="B181">
            <v>0</v>
          </cell>
          <cell r="C181" t="str">
            <v>1-ый Микрорайон, 18                                                                                                                                                                                                                           </v>
          </cell>
          <cell r="F181">
            <v>1976</v>
          </cell>
          <cell r="G181">
            <v>10101</v>
          </cell>
          <cell r="H181">
            <v>0.8</v>
          </cell>
          <cell r="I181">
            <v>1133897700</v>
          </cell>
          <cell r="J181">
            <v>0.92</v>
          </cell>
          <cell r="K181">
            <v>1040340.80313</v>
          </cell>
          <cell r="L181">
            <v>8322.72642504</v>
          </cell>
          <cell r="M181">
            <v>693.5605354200001</v>
          </cell>
          <cell r="N181">
            <v>216390.88705104002</v>
          </cell>
          <cell r="O181">
            <v>823949.91607896</v>
          </cell>
          <cell r="P181">
            <v>0</v>
          </cell>
          <cell r="Q181">
            <v>693.5605354200001</v>
          </cell>
        </row>
        <row r="182">
          <cell r="A182">
            <v>2002</v>
          </cell>
          <cell r="B182">
            <v>0</v>
          </cell>
          <cell r="C182" t="str">
            <v>1-ый Микрорайон, 20                                                                                                                                                                                                                           </v>
          </cell>
          <cell r="F182">
            <v>1975</v>
          </cell>
          <cell r="G182">
            <v>10101</v>
          </cell>
          <cell r="H182">
            <v>0.8</v>
          </cell>
          <cell r="I182">
            <v>917586150</v>
          </cell>
          <cell r="J182">
            <v>1.16</v>
          </cell>
          <cell r="K182">
            <v>1064213.29247</v>
          </cell>
          <cell r="L182">
            <v>8513.70633976</v>
          </cell>
          <cell r="M182">
            <v>709.4755283133333</v>
          </cell>
          <cell r="N182">
            <v>229870.07117352</v>
          </cell>
          <cell r="O182">
            <v>834343.2212964799</v>
          </cell>
          <cell r="P182">
            <v>0</v>
          </cell>
          <cell r="Q182">
            <v>709.4755283133333</v>
          </cell>
        </row>
        <row r="183">
          <cell r="A183">
            <v>2002</v>
          </cell>
          <cell r="B183">
            <v>0</v>
          </cell>
          <cell r="C183" t="str">
            <v>1-ый Микрорайон, 22                                                                                                                                                                                                                           </v>
          </cell>
          <cell r="F183">
            <v>1978</v>
          </cell>
          <cell r="G183">
            <v>10101</v>
          </cell>
          <cell r="H183">
            <v>0.8</v>
          </cell>
          <cell r="I183">
            <v>1051158420</v>
          </cell>
          <cell r="J183">
            <v>1.07</v>
          </cell>
          <cell r="K183">
            <v>1127393.72304</v>
          </cell>
          <cell r="L183">
            <v>9019.149784320001</v>
          </cell>
          <cell r="M183">
            <v>751.5958153600001</v>
          </cell>
          <cell r="N183">
            <v>216459.59482368003</v>
          </cell>
          <cell r="O183">
            <v>910934.1282163201</v>
          </cell>
          <cell r="P183">
            <v>0</v>
          </cell>
          <cell r="Q183">
            <v>751.5958153600001</v>
          </cell>
        </row>
        <row r="184">
          <cell r="A184">
            <v>2002</v>
          </cell>
          <cell r="B184">
            <v>0</v>
          </cell>
          <cell r="C184" t="str">
            <v>1-ый Микрорайон, 26                                                                                                                                                                                                                           </v>
          </cell>
          <cell r="F184">
            <v>1978</v>
          </cell>
          <cell r="G184">
            <v>10101</v>
          </cell>
          <cell r="H184">
            <v>0.8</v>
          </cell>
          <cell r="I184">
            <v>1199342820</v>
          </cell>
          <cell r="J184">
            <v>0.88</v>
          </cell>
          <cell r="K184">
            <v>1059508.02158</v>
          </cell>
          <cell r="L184">
            <v>8476.06417264</v>
          </cell>
          <cell r="M184">
            <v>706.3386810533334</v>
          </cell>
          <cell r="N184">
            <v>203425.54014336003</v>
          </cell>
          <cell r="O184">
            <v>856082.4814366399</v>
          </cell>
          <cell r="P184">
            <v>0</v>
          </cell>
          <cell r="Q184">
            <v>706.3386810533334</v>
          </cell>
        </row>
        <row r="185">
          <cell r="A185">
            <v>2002</v>
          </cell>
          <cell r="B185">
            <v>0</v>
          </cell>
          <cell r="C185" t="str">
            <v>1-ый Микрорайон, 30                                                                                                                                                                                                                           </v>
          </cell>
          <cell r="F185">
            <v>1978</v>
          </cell>
          <cell r="G185">
            <v>10101</v>
          </cell>
          <cell r="H185">
            <v>0.8</v>
          </cell>
          <cell r="I185">
            <v>1499380350</v>
          </cell>
          <cell r="J185">
            <v>0.6</v>
          </cell>
          <cell r="K185">
            <v>893410.40448</v>
          </cell>
          <cell r="L185">
            <v>7147.283235840001</v>
          </cell>
          <cell r="M185">
            <v>595.60693632</v>
          </cell>
          <cell r="N185">
            <v>171534.79766016002</v>
          </cell>
          <cell r="O185">
            <v>721875.60681984</v>
          </cell>
          <cell r="P185">
            <v>0</v>
          </cell>
          <cell r="Q185">
            <v>595.60693632</v>
          </cell>
        </row>
        <row r="186">
          <cell r="A186">
            <v>2002</v>
          </cell>
          <cell r="B186">
            <v>0</v>
          </cell>
          <cell r="C186" t="str">
            <v>1-ый Микрорайон, 32                                                                                                                                                                                                                           </v>
          </cell>
          <cell r="F186">
            <v>1976</v>
          </cell>
          <cell r="G186">
            <v>10101</v>
          </cell>
          <cell r="H186">
            <v>0.8</v>
          </cell>
          <cell r="I186">
            <v>1454934000</v>
          </cell>
          <cell r="J186">
            <v>0.8</v>
          </cell>
          <cell r="K186">
            <v>1169147.42824</v>
          </cell>
          <cell r="L186">
            <v>9353.179425920001</v>
          </cell>
          <cell r="M186">
            <v>779.4316188266667</v>
          </cell>
          <cell r="N186">
            <v>243182.66507392004</v>
          </cell>
          <cell r="O186">
            <v>925964.76316608</v>
          </cell>
          <cell r="P186">
            <v>0</v>
          </cell>
          <cell r="Q186">
            <v>779.4316188266667</v>
          </cell>
        </row>
        <row r="187">
          <cell r="A187">
            <v>2002</v>
          </cell>
          <cell r="B187">
            <v>0</v>
          </cell>
          <cell r="C187" t="str">
            <v>1-ый Микрорайон, 34                                                                                                                                                                                                                           </v>
          </cell>
          <cell r="F187">
            <v>1976</v>
          </cell>
          <cell r="G187">
            <v>10101</v>
          </cell>
          <cell r="H187">
            <v>0.8</v>
          </cell>
          <cell r="I187">
            <v>1554321600</v>
          </cell>
          <cell r="J187">
            <v>0.57</v>
          </cell>
          <cell r="K187">
            <v>881941.96284</v>
          </cell>
          <cell r="L187">
            <v>7055.535702720001</v>
          </cell>
          <cell r="M187">
            <v>587.96130856</v>
          </cell>
          <cell r="N187">
            <v>183443.92827072</v>
          </cell>
          <cell r="O187">
            <v>698498.03456928</v>
          </cell>
          <cell r="P187">
            <v>0</v>
          </cell>
          <cell r="Q187">
            <v>587.96130856</v>
          </cell>
        </row>
        <row r="188">
          <cell r="A188">
            <v>2002</v>
          </cell>
          <cell r="B188">
            <v>0</v>
          </cell>
          <cell r="C188" t="str">
            <v>1-ый Микрорайон, 36                                                                                                                                                                                                                           </v>
          </cell>
          <cell r="F188">
            <v>1976</v>
          </cell>
          <cell r="G188">
            <v>10101</v>
          </cell>
          <cell r="H188">
            <v>0.8</v>
          </cell>
          <cell r="I188">
            <v>1454934000</v>
          </cell>
          <cell r="J188">
            <v>0.74</v>
          </cell>
          <cell r="K188">
            <v>1075314.46339</v>
          </cell>
          <cell r="L188">
            <v>8602.515707120001</v>
          </cell>
          <cell r="M188">
            <v>716.8763089266668</v>
          </cell>
          <cell r="N188">
            <v>223665.40838512004</v>
          </cell>
          <cell r="O188">
            <v>851649.0550048798</v>
          </cell>
          <cell r="P188">
            <v>0</v>
          </cell>
          <cell r="Q188">
            <v>716.8763089266668</v>
          </cell>
        </row>
        <row r="189">
          <cell r="A189">
            <v>2002</v>
          </cell>
          <cell r="B189">
            <v>0</v>
          </cell>
          <cell r="C189" t="str">
            <v>1-ый Микрорайон, 36А                                                                                                                                                                                                                          </v>
          </cell>
          <cell r="F189">
            <v>1979</v>
          </cell>
          <cell r="G189">
            <v>10101</v>
          </cell>
          <cell r="H189">
            <v>0.8</v>
          </cell>
          <cell r="I189">
            <v>1679650440</v>
          </cell>
          <cell r="J189">
            <v>0.62</v>
          </cell>
          <cell r="K189">
            <v>1049157.23968</v>
          </cell>
          <cell r="L189">
            <v>8393.257917440002</v>
          </cell>
          <cell r="M189">
            <v>699.4381597866668</v>
          </cell>
          <cell r="N189">
            <v>193044.93210112004</v>
          </cell>
          <cell r="O189">
            <v>856112.3075788801</v>
          </cell>
          <cell r="P189">
            <v>0</v>
          </cell>
          <cell r="Q189">
            <v>699.4381597866668</v>
          </cell>
        </row>
        <row r="190">
          <cell r="A190">
            <v>2002</v>
          </cell>
          <cell r="B190">
            <v>0</v>
          </cell>
          <cell r="C190" t="str">
            <v>1-ый Микрорайон, 38                                                                                                                                                                                                                           </v>
          </cell>
          <cell r="F190">
            <v>1978</v>
          </cell>
          <cell r="G190">
            <v>10101</v>
          </cell>
          <cell r="H190">
            <v>0.8</v>
          </cell>
          <cell r="I190">
            <v>1539978570</v>
          </cell>
          <cell r="J190">
            <v>0.56</v>
          </cell>
          <cell r="K190">
            <v>859644.30418</v>
          </cell>
          <cell r="L190">
            <v>6877.1544334400005</v>
          </cell>
          <cell r="M190">
            <v>573.0962027866667</v>
          </cell>
          <cell r="N190">
            <v>165051.70640256</v>
          </cell>
          <cell r="O190">
            <v>694592.59777744</v>
          </cell>
          <cell r="P190">
            <v>0</v>
          </cell>
          <cell r="Q190">
            <v>573.0962027866667</v>
          </cell>
        </row>
        <row r="191">
          <cell r="A191">
            <v>2002</v>
          </cell>
          <cell r="B191">
            <v>0</v>
          </cell>
          <cell r="C191" t="str">
            <v>1-ый Микрорайон, 4                                                                                                                                                                                                                            </v>
          </cell>
          <cell r="F191">
            <v>1974</v>
          </cell>
          <cell r="G191">
            <v>10101</v>
          </cell>
          <cell r="H191">
            <v>0.8</v>
          </cell>
          <cell r="I191">
            <v>815929140</v>
          </cell>
          <cell r="J191">
            <v>1.18</v>
          </cell>
          <cell r="K191">
            <v>960599.98236</v>
          </cell>
          <cell r="L191">
            <v>7684.799858880001</v>
          </cell>
          <cell r="M191">
            <v>640.3999882400001</v>
          </cell>
          <cell r="N191">
            <v>215174.39604864002</v>
          </cell>
          <cell r="O191">
            <v>745425.58631136</v>
          </cell>
          <cell r="P191">
            <v>0</v>
          </cell>
          <cell r="Q191">
            <v>640.3999882400001</v>
          </cell>
        </row>
        <row r="192">
          <cell r="A192">
            <v>2002</v>
          </cell>
          <cell r="B192">
            <v>0</v>
          </cell>
          <cell r="C192" t="str">
            <v>1-ый Микрорайон, 40                                                                                                                                                                                                                           </v>
          </cell>
          <cell r="F192">
            <v>1976</v>
          </cell>
          <cell r="G192">
            <v>10101</v>
          </cell>
          <cell r="H192">
            <v>0.8</v>
          </cell>
          <cell r="I192">
            <v>1341423346</v>
          </cell>
          <cell r="J192">
            <v>0.81</v>
          </cell>
          <cell r="K192">
            <v>1082477.06</v>
          </cell>
          <cell r="L192">
            <v>8659.816480000001</v>
          </cell>
          <cell r="M192">
            <v>721.6513733333335</v>
          </cell>
          <cell r="N192">
            <v>225155.22848000005</v>
          </cell>
          <cell r="O192">
            <v>857321.83152</v>
          </cell>
          <cell r="P192">
            <v>0</v>
          </cell>
          <cell r="Q192">
            <v>721.6513733333335</v>
          </cell>
        </row>
        <row r="193">
          <cell r="A193">
            <v>2002</v>
          </cell>
          <cell r="B193">
            <v>0</v>
          </cell>
          <cell r="C193" t="str">
            <v>1-ый Микрорайон, 42                                                                                                                                                                                                                           </v>
          </cell>
          <cell r="F193">
            <v>1978</v>
          </cell>
          <cell r="G193">
            <v>10101</v>
          </cell>
          <cell r="H193">
            <v>0.8</v>
          </cell>
          <cell r="I193">
            <v>1494061140</v>
          </cell>
          <cell r="J193">
            <v>0.57</v>
          </cell>
          <cell r="K193">
            <v>852293.22109</v>
          </cell>
          <cell r="L193">
            <v>6818.34576872</v>
          </cell>
          <cell r="M193">
            <v>568.1954807266667</v>
          </cell>
          <cell r="N193">
            <v>163640.29844928</v>
          </cell>
          <cell r="O193">
            <v>688652.92264072</v>
          </cell>
          <cell r="P193">
            <v>0</v>
          </cell>
          <cell r="Q193">
            <v>568.1954807266667</v>
          </cell>
        </row>
        <row r="194">
          <cell r="A194">
            <v>2002</v>
          </cell>
          <cell r="B194">
            <v>0</v>
          </cell>
          <cell r="C194" t="str">
            <v>1-ый Микрорайон, 44                                                                                                                                                                                                                           </v>
          </cell>
          <cell r="F194">
            <v>1976</v>
          </cell>
          <cell r="G194">
            <v>10101</v>
          </cell>
          <cell r="H194">
            <v>0.8</v>
          </cell>
          <cell r="I194">
            <v>1679650440</v>
          </cell>
          <cell r="J194">
            <v>0.71</v>
          </cell>
          <cell r="K194">
            <v>1199065.30062</v>
          </cell>
          <cell r="L194">
            <v>9592.522404960002</v>
          </cell>
          <cell r="M194">
            <v>799.3768670800001</v>
          </cell>
          <cell r="N194">
            <v>249405.58252896005</v>
          </cell>
          <cell r="O194">
            <v>949659.71809104</v>
          </cell>
          <cell r="P194">
            <v>0</v>
          </cell>
          <cell r="Q194">
            <v>799.3768670800001</v>
          </cell>
        </row>
        <row r="195">
          <cell r="A195">
            <v>2002</v>
          </cell>
          <cell r="B195">
            <v>0</v>
          </cell>
          <cell r="C195" t="str">
            <v>1-ый Микрорайон, 46                                                                                                                                                                                                                           </v>
          </cell>
          <cell r="F195">
            <v>1979</v>
          </cell>
          <cell r="G195">
            <v>10101</v>
          </cell>
          <cell r="H195">
            <v>0.8</v>
          </cell>
          <cell r="I195">
            <v>1752953280</v>
          </cell>
          <cell r="J195">
            <v>0.53</v>
          </cell>
          <cell r="K195">
            <v>928386.23847</v>
          </cell>
          <cell r="L195">
            <v>7427.089907760001</v>
          </cell>
          <cell r="M195">
            <v>618.92415898</v>
          </cell>
          <cell r="N195">
            <v>170823.06787848</v>
          </cell>
          <cell r="O195">
            <v>757563.1705915199</v>
          </cell>
          <cell r="P195">
            <v>0</v>
          </cell>
          <cell r="Q195">
            <v>618.92415898</v>
          </cell>
        </row>
        <row r="196">
          <cell r="A196">
            <v>2002</v>
          </cell>
          <cell r="B196">
            <v>0</v>
          </cell>
          <cell r="C196" t="str">
            <v>1-ый Микрорайон, 5                                                                                                                                                                                                                            </v>
          </cell>
          <cell r="F196">
            <v>1981</v>
          </cell>
          <cell r="G196">
            <v>10101</v>
          </cell>
          <cell r="H196">
            <v>0.8</v>
          </cell>
          <cell r="I196">
            <v>13290813120</v>
          </cell>
          <cell r="J196">
            <v>0.57</v>
          </cell>
          <cell r="K196">
            <v>7519721.5588</v>
          </cell>
          <cell r="L196">
            <v>60157.7724704</v>
          </cell>
          <cell r="M196">
            <v>5013.147705866667</v>
          </cell>
          <cell r="N196">
            <v>1263313.2218784</v>
          </cell>
          <cell r="O196">
            <v>6256408.3369216</v>
          </cell>
          <cell r="P196">
            <v>0</v>
          </cell>
          <cell r="Q196">
            <v>5013.147705866667</v>
          </cell>
        </row>
        <row r="197">
          <cell r="A197">
            <v>2002</v>
          </cell>
          <cell r="B197">
            <v>0</v>
          </cell>
          <cell r="C197" t="str">
            <v>1-ый Микрорайон, 5/1                                                                                                                                                                                                                          </v>
          </cell>
          <cell r="F197">
            <v>1987</v>
          </cell>
          <cell r="G197">
            <v>10101</v>
          </cell>
          <cell r="H197">
            <v>0.8</v>
          </cell>
          <cell r="I197">
            <v>6982059630</v>
          </cell>
          <cell r="J197">
            <v>0.33</v>
          </cell>
          <cell r="K197">
            <v>2379338.51</v>
          </cell>
          <cell r="L197">
            <v>19034.70808</v>
          </cell>
          <cell r="M197">
            <v>1586.2256733333334</v>
          </cell>
          <cell r="N197">
            <v>285520.6212</v>
          </cell>
          <cell r="O197">
            <v>2093817.8887999998</v>
          </cell>
          <cell r="P197">
            <v>0</v>
          </cell>
          <cell r="Q197">
            <v>1586.2256733333334</v>
          </cell>
        </row>
        <row r="198">
          <cell r="A198">
            <v>2002</v>
          </cell>
          <cell r="B198">
            <v>0</v>
          </cell>
          <cell r="C198" t="str">
            <v>1-ый Микрорайон, 52                                                                                                                                                                                                                           </v>
          </cell>
          <cell r="F198">
            <v>1979</v>
          </cell>
          <cell r="G198">
            <v>10101</v>
          </cell>
          <cell r="H198">
            <v>0.8</v>
          </cell>
          <cell r="I198">
            <v>1652857846</v>
          </cell>
          <cell r="J198">
            <v>0.64</v>
          </cell>
          <cell r="K198">
            <v>1057512.35</v>
          </cell>
          <cell r="L198">
            <v>8460.098800000002</v>
          </cell>
          <cell r="M198">
            <v>705.0082333333335</v>
          </cell>
          <cell r="N198">
            <v>194582.27240000005</v>
          </cell>
          <cell r="O198">
            <v>862930.0776000001</v>
          </cell>
          <cell r="P198">
            <v>0</v>
          </cell>
          <cell r="Q198">
            <v>705.0082333333335</v>
          </cell>
        </row>
        <row r="199">
          <cell r="A199">
            <v>2002</v>
          </cell>
          <cell r="B199">
            <v>0</v>
          </cell>
          <cell r="C199" t="str">
            <v>1-ый Микрорайон, 54                                                                                                                                                                                                                           </v>
          </cell>
          <cell r="F199">
            <v>1979</v>
          </cell>
          <cell r="G199">
            <v>10101</v>
          </cell>
          <cell r="H199">
            <v>0.8</v>
          </cell>
          <cell r="I199">
            <v>1686752843</v>
          </cell>
          <cell r="J199">
            <v>0.62</v>
          </cell>
          <cell r="K199">
            <v>1043545.58</v>
          </cell>
          <cell r="L199">
            <v>8348.36464</v>
          </cell>
          <cell r="M199">
            <v>695.6970533333333</v>
          </cell>
          <cell r="N199">
            <v>192012.38672</v>
          </cell>
          <cell r="O199">
            <v>851533.19328</v>
          </cell>
          <cell r="P199">
            <v>0</v>
          </cell>
          <cell r="Q199">
            <v>695.6970533333333</v>
          </cell>
        </row>
        <row r="200">
          <cell r="A200">
            <v>2002</v>
          </cell>
          <cell r="B200">
            <v>0</v>
          </cell>
          <cell r="C200" t="str">
            <v>1-ый Микрорайон, 58                                                                                                                                                                                                                           </v>
          </cell>
          <cell r="F200">
            <v>1983</v>
          </cell>
          <cell r="G200">
            <v>10101</v>
          </cell>
          <cell r="H200">
            <v>0.8</v>
          </cell>
          <cell r="I200">
            <v>4247922900</v>
          </cell>
          <cell r="J200">
            <v>0.66</v>
          </cell>
          <cell r="K200">
            <v>2817552.0582</v>
          </cell>
          <cell r="L200">
            <v>22540.4164656</v>
          </cell>
          <cell r="M200">
            <v>1878.3680388</v>
          </cell>
          <cell r="N200">
            <v>428267.9128464</v>
          </cell>
          <cell r="O200">
            <v>2389284.1453536</v>
          </cell>
          <cell r="P200">
            <v>0</v>
          </cell>
          <cell r="Q200">
            <v>1878.3680388</v>
          </cell>
        </row>
        <row r="201">
          <cell r="A201">
            <v>2002</v>
          </cell>
          <cell r="B201">
            <v>0</v>
          </cell>
          <cell r="C201" t="str">
            <v>1-ый Микрорайон, 6                                                                                                                                                                                                                            </v>
          </cell>
          <cell r="F201">
            <v>1972</v>
          </cell>
          <cell r="G201">
            <v>10101</v>
          </cell>
          <cell r="H201">
            <v>0.8</v>
          </cell>
          <cell r="I201">
            <v>672750000</v>
          </cell>
          <cell r="J201">
            <v>1.09</v>
          </cell>
          <cell r="K201">
            <v>689854.74</v>
          </cell>
          <cell r="L201">
            <v>5518.83792</v>
          </cell>
          <cell r="M201">
            <v>459.90316</v>
          </cell>
          <cell r="N201">
            <v>165565.1376</v>
          </cell>
          <cell r="O201">
            <v>524289.6024</v>
          </cell>
          <cell r="P201">
            <v>0</v>
          </cell>
          <cell r="Q201">
            <v>459.90316</v>
          </cell>
        </row>
        <row r="202">
          <cell r="A202">
            <v>2002</v>
          </cell>
          <cell r="B202">
            <v>0</v>
          </cell>
          <cell r="C202" t="str">
            <v>1-ый Микрорайон, 7                                                                                                                                                                                                                            </v>
          </cell>
          <cell r="F202">
            <v>1989</v>
          </cell>
          <cell r="G202">
            <v>10101</v>
          </cell>
          <cell r="H202">
            <v>0.8</v>
          </cell>
          <cell r="I202">
            <v>14322399000</v>
          </cell>
          <cell r="J202">
            <v>0.18</v>
          </cell>
          <cell r="K202">
            <v>2536658.25666</v>
          </cell>
          <cell r="L202">
            <v>20293.26605328</v>
          </cell>
          <cell r="M202">
            <v>1691.10550444</v>
          </cell>
          <cell r="N202">
            <v>263812.45869264</v>
          </cell>
          <cell r="O202">
            <v>2272845.79796736</v>
          </cell>
          <cell r="P202">
            <v>0</v>
          </cell>
          <cell r="Q202">
            <v>1691.10550444</v>
          </cell>
        </row>
        <row r="203">
          <cell r="A203">
            <v>2002</v>
          </cell>
          <cell r="B203">
            <v>0</v>
          </cell>
          <cell r="C203" t="str">
            <v>1-ый Микрорайон, 8                                                                                                                                                                                                                            </v>
          </cell>
          <cell r="F203">
            <v>1972</v>
          </cell>
          <cell r="G203">
            <v>10101</v>
          </cell>
          <cell r="H203">
            <v>0.8</v>
          </cell>
          <cell r="I203">
            <v>1051615890</v>
          </cell>
          <cell r="J203">
            <v>0.88</v>
          </cell>
          <cell r="K203">
            <v>920826.92241</v>
          </cell>
          <cell r="L203">
            <v>7366.6153792800005</v>
          </cell>
          <cell r="M203">
            <v>613.88461494</v>
          </cell>
          <cell r="N203">
            <v>220998.4613784</v>
          </cell>
          <cell r="O203">
            <v>699828.4610316</v>
          </cell>
          <cell r="P203">
            <v>0</v>
          </cell>
          <cell r="Q203">
            <v>613.88461494</v>
          </cell>
        </row>
        <row r="204">
          <cell r="A204">
            <v>2002</v>
          </cell>
          <cell r="B204">
            <v>0</v>
          </cell>
          <cell r="C204" t="str">
            <v>1-ый Микрорайон (общж.)                                                                                                                                                                                                                       </v>
          </cell>
          <cell r="F204">
            <v>1981</v>
          </cell>
          <cell r="G204">
            <v>10101</v>
          </cell>
          <cell r="H204">
            <v>0.8</v>
          </cell>
          <cell r="I204">
            <v>2766267270</v>
          </cell>
          <cell r="J204">
            <v>0.55</v>
          </cell>
          <cell r="K204">
            <v>1508724.261</v>
          </cell>
          <cell r="L204">
            <v>12069.794088</v>
          </cell>
          <cell r="M204">
            <v>1005.816174</v>
          </cell>
          <cell r="N204">
            <v>253465.675848</v>
          </cell>
          <cell r="O204">
            <v>1255258.585152</v>
          </cell>
          <cell r="P204">
            <v>0</v>
          </cell>
          <cell r="Q204">
            <v>1005.816174</v>
          </cell>
        </row>
        <row r="205">
          <cell r="A205">
            <v>2002</v>
          </cell>
          <cell r="B205">
            <v>0</v>
          </cell>
          <cell r="C205" t="str">
            <v>40 лет Октября, 168                                                                                                                                                                                                                           </v>
          </cell>
          <cell r="F205">
            <v>1928</v>
          </cell>
          <cell r="G205">
            <v>10103</v>
          </cell>
          <cell r="H205">
            <v>2</v>
          </cell>
          <cell r="I205">
            <v>576771000</v>
          </cell>
          <cell r="J205">
            <v>1.07</v>
          </cell>
          <cell r="K205">
            <v>615524.83902</v>
          </cell>
          <cell r="L205">
            <v>12310.496780399999</v>
          </cell>
          <cell r="M205">
            <v>0</v>
          </cell>
          <cell r="N205">
            <v>910976.7617496</v>
          </cell>
          <cell r="O205">
            <v>0</v>
          </cell>
          <cell r="P205">
            <v>295451.9227296</v>
          </cell>
          <cell r="Q205">
            <v>0</v>
          </cell>
        </row>
        <row r="206">
          <cell r="A206">
            <v>2002</v>
          </cell>
          <cell r="B206">
            <v>0</v>
          </cell>
          <cell r="C206" t="str">
            <v>40 лет Октября, 170                                                                                                                                                                                                                           </v>
          </cell>
          <cell r="F206">
            <v>1916</v>
          </cell>
          <cell r="G206">
            <v>10103</v>
          </cell>
          <cell r="H206">
            <v>2</v>
          </cell>
          <cell r="I206">
            <v>517317840</v>
          </cell>
          <cell r="J206">
            <v>1.23</v>
          </cell>
          <cell r="K206">
            <v>635396.54296</v>
          </cell>
          <cell r="L206">
            <v>12707.9308592</v>
          </cell>
          <cell r="M206">
            <v>0</v>
          </cell>
          <cell r="N206">
            <v>1092882.0538911999</v>
          </cell>
          <cell r="O206">
            <v>0</v>
          </cell>
          <cell r="P206">
            <v>457485.5109311999</v>
          </cell>
          <cell r="Q206">
            <v>0</v>
          </cell>
        </row>
        <row r="207">
          <cell r="A207">
            <v>2002</v>
          </cell>
          <cell r="B207">
            <v>0</v>
          </cell>
          <cell r="C207" t="str">
            <v>40 лет Октября, 171                                                                                                                                                                                                                           </v>
          </cell>
          <cell r="F207">
            <v>1916</v>
          </cell>
          <cell r="G207">
            <v>10101</v>
          </cell>
          <cell r="H207">
            <v>0.8</v>
          </cell>
          <cell r="I207">
            <v>547618500</v>
          </cell>
          <cell r="J207">
            <v>0.8</v>
          </cell>
          <cell r="K207">
            <v>436036.12204</v>
          </cell>
          <cell r="L207">
            <v>3488.2889763200005</v>
          </cell>
          <cell r="M207">
            <v>290.6907480266667</v>
          </cell>
          <cell r="N207">
            <v>299992.85196352005</v>
          </cell>
          <cell r="O207">
            <v>136043.27007647994</v>
          </cell>
          <cell r="P207">
            <v>0</v>
          </cell>
          <cell r="Q207">
            <v>290.6907480266667</v>
          </cell>
        </row>
        <row r="208">
          <cell r="A208">
            <v>2002</v>
          </cell>
          <cell r="B208">
            <v>0</v>
          </cell>
          <cell r="C208" t="str">
            <v>Бубенца, 20                                                                                                                                                                                                                                   </v>
          </cell>
          <cell r="F208">
            <v>1916</v>
          </cell>
          <cell r="G208">
            <v>10101</v>
          </cell>
          <cell r="H208">
            <v>0.8</v>
          </cell>
          <cell r="I208">
            <v>210525900</v>
          </cell>
          <cell r="J208">
            <v>0.95</v>
          </cell>
          <cell r="K208">
            <v>200251.18504</v>
          </cell>
          <cell r="L208">
            <v>1602.0094803200002</v>
          </cell>
          <cell r="M208">
            <v>133.5007900266667</v>
          </cell>
          <cell r="N208">
            <v>137772.81530752</v>
          </cell>
          <cell r="O208">
            <v>62478.36973248</v>
          </cell>
          <cell r="P208">
            <v>0</v>
          </cell>
          <cell r="Q208">
            <v>133.5007900266667</v>
          </cell>
        </row>
        <row r="209">
          <cell r="A209">
            <v>2002</v>
          </cell>
          <cell r="B209">
            <v>0</v>
          </cell>
          <cell r="C209" t="str">
            <v>Бур. площадка, 1,2                                                                                                                                                                                                                            </v>
          </cell>
          <cell r="F209">
            <v>1950</v>
          </cell>
          <cell r="G209">
            <v>10104</v>
          </cell>
          <cell r="H209">
            <v>3.3</v>
          </cell>
          <cell r="I209">
            <v>562149900</v>
          </cell>
          <cell r="J209">
            <v>0.81</v>
          </cell>
          <cell r="K209">
            <v>455215.83651</v>
          </cell>
          <cell r="L209">
            <v>15022.12260483</v>
          </cell>
          <cell r="M209">
            <v>0</v>
          </cell>
          <cell r="N209">
            <v>781150.37545116</v>
          </cell>
          <cell r="O209">
            <v>0</v>
          </cell>
          <cell r="P209">
            <v>325934.53894116</v>
          </cell>
          <cell r="Q209">
            <v>0</v>
          </cell>
        </row>
        <row r="210">
          <cell r="A210">
            <v>2002</v>
          </cell>
          <cell r="B210">
            <v>0</v>
          </cell>
          <cell r="C210" t="str">
            <v>Вокзальная, 10/1                                                                                                                                                                                                                              </v>
          </cell>
          <cell r="F210">
            <v>1965</v>
          </cell>
          <cell r="G210">
            <v>10101</v>
          </cell>
          <cell r="H210">
            <v>0.8</v>
          </cell>
          <cell r="I210">
            <v>512707260</v>
          </cell>
          <cell r="J210">
            <v>1.45</v>
          </cell>
          <cell r="K210">
            <v>743411.1679</v>
          </cell>
          <cell r="L210">
            <v>5947.2893432</v>
          </cell>
          <cell r="M210">
            <v>495.6074452666667</v>
          </cell>
          <cell r="N210">
            <v>220049.7056984</v>
          </cell>
          <cell r="O210">
            <v>523361.46220159996</v>
          </cell>
          <cell r="P210">
            <v>0</v>
          </cell>
          <cell r="Q210">
            <v>495.6074452666667</v>
          </cell>
        </row>
        <row r="211">
          <cell r="A211">
            <v>2002</v>
          </cell>
          <cell r="B211">
            <v>0</v>
          </cell>
          <cell r="C211" t="str">
            <v>Вокзальная, 12                                                                                                                                                                                                                                </v>
          </cell>
          <cell r="F211">
            <v>1962</v>
          </cell>
          <cell r="G211">
            <v>10101</v>
          </cell>
          <cell r="H211">
            <v>0.8</v>
          </cell>
          <cell r="I211">
            <v>911589740</v>
          </cell>
          <cell r="J211">
            <v>0.84</v>
          </cell>
          <cell r="K211">
            <v>764516.36</v>
          </cell>
          <cell r="L211">
            <v>6116.13088</v>
          </cell>
          <cell r="M211">
            <v>509.6775733333333</v>
          </cell>
          <cell r="N211">
            <v>244645.2352</v>
          </cell>
          <cell r="O211">
            <v>519871.1248</v>
          </cell>
          <cell r="P211">
            <v>0</v>
          </cell>
          <cell r="Q211">
            <v>509.6775733333333</v>
          </cell>
        </row>
        <row r="212">
          <cell r="A212">
            <v>2002</v>
          </cell>
          <cell r="B212">
            <v>0</v>
          </cell>
          <cell r="C212" t="str">
            <v>Вокзальная, 14                                                                                                                                                                                                                                </v>
          </cell>
          <cell r="F212">
            <v>1961</v>
          </cell>
          <cell r="G212">
            <v>10101</v>
          </cell>
          <cell r="H212">
            <v>0.8</v>
          </cell>
          <cell r="I212">
            <v>892515000</v>
          </cell>
          <cell r="J212">
            <v>0.91</v>
          </cell>
          <cell r="K212">
            <v>811375.88594</v>
          </cell>
          <cell r="L212">
            <v>6491.00708752</v>
          </cell>
          <cell r="M212">
            <v>540.9172572933334</v>
          </cell>
          <cell r="N212">
            <v>266131.29058832</v>
          </cell>
          <cell r="O212">
            <v>545244.59535168</v>
          </cell>
          <cell r="P212">
            <v>0</v>
          </cell>
          <cell r="Q212">
            <v>540.9172572933334</v>
          </cell>
        </row>
        <row r="213">
          <cell r="A213">
            <v>2002</v>
          </cell>
          <cell r="B213">
            <v>0</v>
          </cell>
          <cell r="C213" t="str">
            <v>Ермощенко, 158/2                                                                                                                                                                                                                              </v>
          </cell>
          <cell r="F213">
            <v>1981</v>
          </cell>
          <cell r="G213">
            <v>10100</v>
          </cell>
          <cell r="H213">
            <v>0.7</v>
          </cell>
          <cell r="I213">
            <v>1222767616</v>
          </cell>
          <cell r="J213">
            <v>0.47</v>
          </cell>
          <cell r="K213">
            <v>576506.93133</v>
          </cell>
          <cell r="L213">
            <v>4035.5485193100003</v>
          </cell>
          <cell r="M213">
            <v>336.2957099425</v>
          </cell>
          <cell r="N213">
            <v>84746.51890551</v>
          </cell>
          <cell r="O213">
            <v>491760.41242449003</v>
          </cell>
          <cell r="P213">
            <v>0</v>
          </cell>
          <cell r="Q213">
            <v>336.2957099425</v>
          </cell>
        </row>
        <row r="214">
          <cell r="A214">
            <v>2002</v>
          </cell>
          <cell r="B214">
            <v>0</v>
          </cell>
          <cell r="C214" t="str">
            <v>Ермощенко, 183                                                                                                                                                                                                                                </v>
          </cell>
          <cell r="F214">
            <v>1983</v>
          </cell>
          <cell r="G214">
            <v>10101</v>
          </cell>
          <cell r="H214">
            <v>0.8</v>
          </cell>
          <cell r="I214">
            <v>0</v>
          </cell>
          <cell r="J214">
            <v>0.85</v>
          </cell>
          <cell r="K214">
            <v>2802046.78116</v>
          </cell>
          <cell r="L214">
            <v>22416.374249279997</v>
          </cell>
          <cell r="M214">
            <v>1868.0311874399997</v>
          </cell>
          <cell r="N214">
            <v>425911.11073631997</v>
          </cell>
          <cell r="O214">
            <v>2376135.67042368</v>
          </cell>
          <cell r="P214">
            <v>0</v>
          </cell>
          <cell r="Q214">
            <v>1868.0311874399997</v>
          </cell>
        </row>
        <row r="215">
          <cell r="A215">
            <v>2002</v>
          </cell>
          <cell r="B215">
            <v>0</v>
          </cell>
          <cell r="C215" t="str">
            <v>Ермощенко, 185                                                                                                                                                                                                                                </v>
          </cell>
          <cell r="F215">
            <v>1983</v>
          </cell>
          <cell r="G215">
            <v>10101</v>
          </cell>
          <cell r="H215">
            <v>0.8</v>
          </cell>
          <cell r="I215">
            <v>4189106610</v>
          </cell>
          <cell r="J215">
            <v>0.67</v>
          </cell>
          <cell r="K215">
            <v>2875233.07</v>
          </cell>
          <cell r="L215">
            <v>23001.864559999998</v>
          </cell>
          <cell r="M215">
            <v>1916.8220466666664</v>
          </cell>
          <cell r="N215">
            <v>437035.42663999996</v>
          </cell>
          <cell r="O215">
            <v>2438197.64336</v>
          </cell>
          <cell r="P215">
            <v>0</v>
          </cell>
          <cell r="Q215">
            <v>1916.8220466666664</v>
          </cell>
        </row>
        <row r="216">
          <cell r="A216">
            <v>2002</v>
          </cell>
          <cell r="B216">
            <v>0</v>
          </cell>
          <cell r="C216" t="str">
            <v>Ермощенко, 4                                                                                                                                                                                                                                  </v>
          </cell>
          <cell r="F216">
            <v>1980</v>
          </cell>
          <cell r="G216">
            <v>10100</v>
          </cell>
          <cell r="H216">
            <v>0.7</v>
          </cell>
          <cell r="I216">
            <v>1383263700</v>
          </cell>
          <cell r="J216">
            <v>0.43</v>
          </cell>
          <cell r="K216">
            <v>594836.84512</v>
          </cell>
          <cell r="L216">
            <v>4163.857915839999</v>
          </cell>
          <cell r="M216">
            <v>346.98815965333324</v>
          </cell>
          <cell r="N216">
            <v>91604.87414847998</v>
          </cell>
          <cell r="O216">
            <v>503231.97097151994</v>
          </cell>
          <cell r="P216">
            <v>0</v>
          </cell>
          <cell r="Q216">
            <v>346.98815965333324</v>
          </cell>
        </row>
        <row r="217">
          <cell r="A217">
            <v>2002</v>
          </cell>
          <cell r="B217">
            <v>0</v>
          </cell>
          <cell r="C217" t="str">
            <v>Железнодорожная, 58                                                                                                                                                                                                                           </v>
          </cell>
          <cell r="F217">
            <v>1971</v>
          </cell>
          <cell r="G217">
            <v>10101</v>
          </cell>
          <cell r="H217">
            <v>0.8</v>
          </cell>
          <cell r="I217">
            <v>404905800</v>
          </cell>
          <cell r="J217">
            <v>1.03</v>
          </cell>
          <cell r="K217">
            <v>416993.79141</v>
          </cell>
          <cell r="L217">
            <v>3335.9503312800002</v>
          </cell>
          <cell r="M217">
            <v>277.99586094</v>
          </cell>
          <cell r="N217">
            <v>103414.46026968001</v>
          </cell>
          <cell r="O217">
            <v>313579.33114032</v>
          </cell>
          <cell r="P217">
            <v>0</v>
          </cell>
          <cell r="Q217">
            <v>277.99586094</v>
          </cell>
        </row>
        <row r="218">
          <cell r="A218">
            <v>2002</v>
          </cell>
          <cell r="B218">
            <v>0</v>
          </cell>
          <cell r="C218" t="str">
            <v>Заводская, 49                                                                                                                                                                                                                                 </v>
          </cell>
          <cell r="F218">
            <v>1969</v>
          </cell>
          <cell r="G218">
            <v>10101</v>
          </cell>
          <cell r="H218">
            <v>0.8</v>
          </cell>
          <cell r="I218">
            <v>828828000</v>
          </cell>
          <cell r="J218">
            <v>0.86</v>
          </cell>
          <cell r="K218">
            <v>713740.91948</v>
          </cell>
          <cell r="L218">
            <v>5709.92735584</v>
          </cell>
          <cell r="M218">
            <v>475.82727965333333</v>
          </cell>
          <cell r="N218">
            <v>188427.60274272</v>
          </cell>
          <cell r="O218">
            <v>525313.31673728</v>
          </cell>
          <cell r="P218">
            <v>0</v>
          </cell>
          <cell r="Q218">
            <v>475.82727965333333</v>
          </cell>
        </row>
        <row r="219">
          <cell r="A219">
            <v>2002</v>
          </cell>
          <cell r="B219">
            <v>0</v>
          </cell>
          <cell r="C219" t="str">
            <v>Заводская, 53                                                                                                                                                                                                                                 </v>
          </cell>
          <cell r="F219">
            <v>1970</v>
          </cell>
          <cell r="G219">
            <v>10101</v>
          </cell>
          <cell r="H219">
            <v>0.8</v>
          </cell>
          <cell r="I219">
            <v>912921750</v>
          </cell>
          <cell r="J219">
            <v>0.89</v>
          </cell>
          <cell r="K219">
            <v>811340.13622</v>
          </cell>
          <cell r="L219">
            <v>6490.72108976</v>
          </cell>
          <cell r="M219">
            <v>540.8934241466667</v>
          </cell>
          <cell r="N219">
            <v>207703.07487232</v>
          </cell>
          <cell r="O219">
            <v>603637.0613476799</v>
          </cell>
          <cell r="P219">
            <v>0</v>
          </cell>
          <cell r="Q219">
            <v>540.8934241466667</v>
          </cell>
        </row>
        <row r="220">
          <cell r="A220">
            <v>2002</v>
          </cell>
          <cell r="B220">
            <v>0</v>
          </cell>
          <cell r="C220" t="str">
            <v>К. Маркса, 226                                                                                                                                                                                                                                </v>
          </cell>
          <cell r="F220">
            <v>1891</v>
          </cell>
          <cell r="G220">
            <v>10103</v>
          </cell>
          <cell r="H220">
            <v>2</v>
          </cell>
          <cell r="I220">
            <v>213396300</v>
          </cell>
          <cell r="J220">
            <v>0.83</v>
          </cell>
          <cell r="K220">
            <v>177134.627</v>
          </cell>
          <cell r="L220">
            <v>3542.69254</v>
          </cell>
          <cell r="M220">
            <v>0</v>
          </cell>
          <cell r="N220">
            <v>393238.87194</v>
          </cell>
          <cell r="O220">
            <v>0</v>
          </cell>
          <cell r="P220">
            <v>216104.24493999998</v>
          </cell>
          <cell r="Q220">
            <v>0</v>
          </cell>
        </row>
        <row r="221">
          <cell r="A221">
            <v>2002</v>
          </cell>
          <cell r="B221">
            <v>0</v>
          </cell>
          <cell r="C221" t="str">
            <v>Коммунистическая, 1                                                                                                                                                                                                                           </v>
          </cell>
          <cell r="F221">
            <v>1977</v>
          </cell>
          <cell r="G221">
            <v>10100</v>
          </cell>
          <cell r="H221">
            <v>0.7</v>
          </cell>
          <cell r="I221">
            <v>1214511090</v>
          </cell>
          <cell r="J221">
            <v>0.73</v>
          </cell>
          <cell r="K221">
            <v>889523.35007</v>
          </cell>
          <cell r="L221">
            <v>6226.66345049</v>
          </cell>
          <cell r="M221">
            <v>518.8886208741667</v>
          </cell>
          <cell r="N221">
            <v>155666.58626225</v>
          </cell>
          <cell r="O221">
            <v>733856.7638077501</v>
          </cell>
          <cell r="P221">
            <v>0</v>
          </cell>
          <cell r="Q221">
            <v>518.8886208741667</v>
          </cell>
        </row>
        <row r="222">
          <cell r="A222">
            <v>2002</v>
          </cell>
          <cell r="B222">
            <v>0</v>
          </cell>
          <cell r="C222" t="str">
            <v>Коммунистическая, 80/1                                                                                                                                                                                                                        </v>
          </cell>
          <cell r="F222">
            <v>1974</v>
          </cell>
          <cell r="G222">
            <v>10100</v>
          </cell>
          <cell r="H222">
            <v>0.7</v>
          </cell>
          <cell r="I222">
            <v>440696100</v>
          </cell>
          <cell r="J222">
            <v>1.58</v>
          </cell>
          <cell r="K222">
            <v>694216.74945</v>
          </cell>
          <cell r="L222">
            <v>4859.51724615</v>
          </cell>
          <cell r="M222">
            <v>404.9597705125</v>
          </cell>
          <cell r="N222">
            <v>136066.4828922</v>
          </cell>
          <cell r="O222">
            <v>558150.2665578</v>
          </cell>
          <cell r="P222">
            <v>0</v>
          </cell>
          <cell r="Q222">
            <v>404.9597705125</v>
          </cell>
        </row>
        <row r="223">
          <cell r="A223">
            <v>2002</v>
          </cell>
          <cell r="B223">
            <v>0</v>
          </cell>
          <cell r="C223" t="str">
            <v>Коммунистическая, 98                                                                                                                                                                                                                          </v>
          </cell>
          <cell r="F223">
            <v>1987</v>
          </cell>
          <cell r="G223">
            <v>10101</v>
          </cell>
          <cell r="H223">
            <v>0.8</v>
          </cell>
          <cell r="I223">
            <v>6531065970</v>
          </cell>
          <cell r="J223">
            <v>0.5</v>
          </cell>
          <cell r="K223">
            <v>3267536.5348</v>
          </cell>
          <cell r="L223">
            <v>26140.292278400004</v>
          </cell>
          <cell r="M223">
            <v>2178.357689866667</v>
          </cell>
          <cell r="N223">
            <v>392104.3841760001</v>
          </cell>
          <cell r="O223">
            <v>2875432.150624</v>
          </cell>
          <cell r="P223">
            <v>0</v>
          </cell>
          <cell r="Q223">
            <v>2178.357689866667</v>
          </cell>
        </row>
        <row r="224">
          <cell r="A224">
            <v>2002</v>
          </cell>
          <cell r="B224">
            <v>0</v>
          </cell>
          <cell r="C224" t="str">
            <v>Кутякова, 1                                                                                                                                                                                                                                   </v>
          </cell>
          <cell r="F224">
            <v>1950</v>
          </cell>
          <cell r="G224">
            <v>10101</v>
          </cell>
          <cell r="H224">
            <v>0.8</v>
          </cell>
          <cell r="I224">
            <v>345075900</v>
          </cell>
          <cell r="J224">
            <v>1.29</v>
          </cell>
          <cell r="K224">
            <v>444084.34352</v>
          </cell>
          <cell r="L224">
            <v>3552.6747481600005</v>
          </cell>
          <cell r="M224">
            <v>296.0562290133334</v>
          </cell>
          <cell r="N224">
            <v>184739.08690432002</v>
          </cell>
          <cell r="O224">
            <v>259345.25661567997</v>
          </cell>
          <cell r="P224">
            <v>0</v>
          </cell>
          <cell r="Q224">
            <v>296.0562290133334</v>
          </cell>
        </row>
        <row r="225">
          <cell r="A225">
            <v>2002</v>
          </cell>
          <cell r="B225">
            <v>0</v>
          </cell>
          <cell r="C225" t="str">
            <v>Кутякова, 49/1                                                                                                                                                                                                                                </v>
          </cell>
          <cell r="F225">
            <v>1972</v>
          </cell>
          <cell r="G225">
            <v>10101</v>
          </cell>
          <cell r="H225">
            <v>0.8</v>
          </cell>
          <cell r="I225">
            <v>1044521000</v>
          </cell>
          <cell r="J225">
            <v>0.83</v>
          </cell>
          <cell r="K225">
            <v>866613.54833</v>
          </cell>
          <cell r="L225">
            <v>6932.908386640001</v>
          </cell>
          <cell r="M225">
            <v>577.7423655533333</v>
          </cell>
          <cell r="N225">
            <v>207987.2515992</v>
          </cell>
          <cell r="O225">
            <v>658626.2967308001</v>
          </cell>
          <cell r="P225">
            <v>0</v>
          </cell>
          <cell r="Q225">
            <v>577.7423655533333</v>
          </cell>
        </row>
        <row r="226">
          <cell r="A226">
            <v>2002</v>
          </cell>
          <cell r="B226">
            <v>0</v>
          </cell>
          <cell r="C226" t="str">
            <v>Кутякова, 51/1                                                                                                                                                                                                                                </v>
          </cell>
          <cell r="F226">
            <v>1972</v>
          </cell>
          <cell r="G226">
            <v>10101</v>
          </cell>
          <cell r="H226">
            <v>0.8</v>
          </cell>
          <cell r="I226">
            <v>932285000</v>
          </cell>
          <cell r="J226">
            <v>0.91</v>
          </cell>
          <cell r="K226">
            <v>844352.74948</v>
          </cell>
          <cell r="L226">
            <v>6754.82199584</v>
          </cell>
          <cell r="M226">
            <v>562.9018329866667</v>
          </cell>
          <cell r="N226">
            <v>202644.6598752</v>
          </cell>
          <cell r="O226">
            <v>641708.0896048</v>
          </cell>
          <cell r="P226">
            <v>0</v>
          </cell>
          <cell r="Q226">
            <v>562.9018329866667</v>
          </cell>
        </row>
        <row r="227">
          <cell r="A227">
            <v>2002</v>
          </cell>
          <cell r="B227">
            <v>0</v>
          </cell>
          <cell r="C227" t="str">
            <v>М. Горького, 101                                                                                                                                                                                                                              </v>
          </cell>
          <cell r="F227">
            <v>1952</v>
          </cell>
          <cell r="G227">
            <v>10101</v>
          </cell>
          <cell r="H227">
            <v>0.8</v>
          </cell>
          <cell r="I227">
            <v>400600200</v>
          </cell>
          <cell r="J227">
            <v>0.93999</v>
          </cell>
          <cell r="K227">
            <v>376816.67572</v>
          </cell>
          <cell r="L227">
            <v>3014.53340576</v>
          </cell>
          <cell r="M227">
            <v>251.21111714666665</v>
          </cell>
          <cell r="N227">
            <v>150726.670288</v>
          </cell>
          <cell r="O227">
            <v>226090.005432</v>
          </cell>
          <cell r="P227">
            <v>0</v>
          </cell>
          <cell r="Q227">
            <v>251.21111714666665</v>
          </cell>
        </row>
        <row r="228">
          <cell r="A228">
            <v>2002</v>
          </cell>
          <cell r="B228">
            <v>0</v>
          </cell>
          <cell r="C228" t="str">
            <v>М. Горького, 105                                                                                                                                                                                                                              </v>
          </cell>
          <cell r="F228">
            <v>1952</v>
          </cell>
          <cell r="G228">
            <v>10101</v>
          </cell>
          <cell r="H228">
            <v>0.8</v>
          </cell>
          <cell r="I228">
            <v>370461000</v>
          </cell>
          <cell r="J228">
            <v>1.07</v>
          </cell>
          <cell r="K228">
            <v>397798.2837</v>
          </cell>
          <cell r="L228">
            <v>3182.3862696</v>
          </cell>
          <cell r="M228">
            <v>265.1988558</v>
          </cell>
          <cell r="N228">
            <v>159119.31348</v>
          </cell>
          <cell r="O228">
            <v>238678.97022000002</v>
          </cell>
          <cell r="P228">
            <v>0</v>
          </cell>
          <cell r="Q228">
            <v>265.1988558</v>
          </cell>
        </row>
        <row r="229">
          <cell r="A229">
            <v>2002</v>
          </cell>
          <cell r="B229">
            <v>0</v>
          </cell>
          <cell r="C229" t="str">
            <v>М. Горького, 139                                                                                                                                                                                                                              </v>
          </cell>
          <cell r="F229">
            <v>1957</v>
          </cell>
          <cell r="G229">
            <v>10104</v>
          </cell>
          <cell r="H229">
            <v>3.3</v>
          </cell>
          <cell r="I229">
            <v>550309500</v>
          </cell>
          <cell r="J229">
            <v>1.29</v>
          </cell>
          <cell r="K229">
            <v>708436.78884</v>
          </cell>
          <cell r="L229">
            <v>23378.41403172</v>
          </cell>
          <cell r="M229">
            <v>0</v>
          </cell>
          <cell r="N229">
            <v>1052028.6314274</v>
          </cell>
          <cell r="O229">
            <v>0</v>
          </cell>
          <cell r="P229">
            <v>343591.8425874</v>
          </cell>
          <cell r="Q229">
            <v>0</v>
          </cell>
        </row>
        <row r="230">
          <cell r="A230">
            <v>2002</v>
          </cell>
          <cell r="B230">
            <v>0</v>
          </cell>
          <cell r="C230" t="str">
            <v>М. Горького, 141                                                                                                                                                                                                                              </v>
          </cell>
          <cell r="F230">
            <v>1957</v>
          </cell>
          <cell r="G230">
            <v>10104</v>
          </cell>
          <cell r="H230">
            <v>3.3</v>
          </cell>
          <cell r="I230">
            <v>526539000</v>
          </cell>
          <cell r="J230">
            <v>1.37</v>
          </cell>
          <cell r="K230">
            <v>721528.32816</v>
          </cell>
          <cell r="L230">
            <v>23810.43482928</v>
          </cell>
          <cell r="M230">
            <v>0</v>
          </cell>
          <cell r="N230">
            <v>1071469.5673176</v>
          </cell>
          <cell r="O230">
            <v>0</v>
          </cell>
          <cell r="P230">
            <v>349941.23915759986</v>
          </cell>
          <cell r="Q230">
            <v>0</v>
          </cell>
        </row>
        <row r="231">
          <cell r="A231">
            <v>2002</v>
          </cell>
          <cell r="B231">
            <v>0</v>
          </cell>
          <cell r="C231" t="str">
            <v>М. Горького, 21/1                                                                                                                                                                                                                             </v>
          </cell>
          <cell r="F231">
            <v>1970</v>
          </cell>
          <cell r="G231">
            <v>10100</v>
          </cell>
          <cell r="H231">
            <v>0.7</v>
          </cell>
          <cell r="I231">
            <v>601079700</v>
          </cell>
          <cell r="J231">
            <v>2.03</v>
          </cell>
          <cell r="K231">
            <v>1219887.45044</v>
          </cell>
          <cell r="L231">
            <v>8539.21215308</v>
          </cell>
          <cell r="M231">
            <v>711.6010127566666</v>
          </cell>
          <cell r="N231">
            <v>273254.78889856</v>
          </cell>
          <cell r="O231">
            <v>946632.6615414401</v>
          </cell>
          <cell r="P231">
            <v>0</v>
          </cell>
          <cell r="Q231">
            <v>711.6010127566666</v>
          </cell>
        </row>
        <row r="232">
          <cell r="A232">
            <v>2002</v>
          </cell>
          <cell r="B232">
            <v>0</v>
          </cell>
          <cell r="C232" t="str">
            <v>М. Горького, 36                                                                                                                                                                                                                               </v>
          </cell>
          <cell r="F232">
            <v>1954</v>
          </cell>
          <cell r="G232">
            <v>10101</v>
          </cell>
          <cell r="H232">
            <v>0.8</v>
          </cell>
          <cell r="I232">
            <v>265422300</v>
          </cell>
          <cell r="J232">
            <v>0.95</v>
          </cell>
          <cell r="K232">
            <v>253395.96912</v>
          </cell>
          <cell r="L232">
            <v>2027.1677529600001</v>
          </cell>
          <cell r="M232">
            <v>168.93064608</v>
          </cell>
          <cell r="N232">
            <v>97304.05214208</v>
          </cell>
          <cell r="O232">
            <v>156091.91697792</v>
          </cell>
          <cell r="P232">
            <v>0</v>
          </cell>
          <cell r="Q232">
            <v>168.93064608</v>
          </cell>
        </row>
        <row r="233">
          <cell r="A233">
            <v>2002</v>
          </cell>
          <cell r="B233">
            <v>0</v>
          </cell>
          <cell r="C233" t="str">
            <v>М. Горького, 82                                                                                                                                                                                                                               </v>
          </cell>
          <cell r="F233">
            <v>1959</v>
          </cell>
          <cell r="G233">
            <v>10101</v>
          </cell>
          <cell r="H233">
            <v>0.8</v>
          </cell>
          <cell r="I233">
            <v>311259000</v>
          </cell>
          <cell r="J233">
            <v>1.22</v>
          </cell>
          <cell r="K233">
            <v>381051.65689</v>
          </cell>
          <cell r="L233">
            <v>3048.41325512</v>
          </cell>
          <cell r="M233">
            <v>254.03443792666667</v>
          </cell>
          <cell r="N233">
            <v>131081.76997016</v>
          </cell>
          <cell r="O233">
            <v>249969.88691983998</v>
          </cell>
          <cell r="P233">
            <v>0</v>
          </cell>
          <cell r="Q233">
            <v>254.03443792666667</v>
          </cell>
        </row>
        <row r="234">
          <cell r="A234">
            <v>2002</v>
          </cell>
          <cell r="B234">
            <v>0</v>
          </cell>
          <cell r="C234" t="str">
            <v>М. Горького, 82/1                                                                                                                                                                                                                             </v>
          </cell>
          <cell r="F234">
            <v>1959</v>
          </cell>
          <cell r="G234">
            <v>10101</v>
          </cell>
          <cell r="H234">
            <v>0.8</v>
          </cell>
          <cell r="I234">
            <v>397998900</v>
          </cell>
          <cell r="J234">
            <v>1.1</v>
          </cell>
          <cell r="K234">
            <v>439137.67464</v>
          </cell>
          <cell r="L234">
            <v>3513.1013971200005</v>
          </cell>
          <cell r="M234">
            <v>292.75844976</v>
          </cell>
          <cell r="N234">
            <v>151063.36007616002</v>
          </cell>
          <cell r="O234">
            <v>288074.31456383993</v>
          </cell>
          <cell r="P234">
            <v>0</v>
          </cell>
          <cell r="Q234">
            <v>292.75844976</v>
          </cell>
        </row>
        <row r="235">
          <cell r="A235">
            <v>2002</v>
          </cell>
          <cell r="B235">
            <v>0</v>
          </cell>
          <cell r="C235" t="str">
            <v>М. Горького, 86                                                                                                                                                                                                                               </v>
          </cell>
          <cell r="F235">
            <v>1965</v>
          </cell>
          <cell r="G235">
            <v>10101</v>
          </cell>
          <cell r="H235">
            <v>0.8</v>
          </cell>
          <cell r="I235">
            <v>361849800</v>
          </cell>
          <cell r="J235">
            <v>0.96</v>
          </cell>
          <cell r="K235">
            <v>346003.23384</v>
          </cell>
          <cell r="L235">
            <v>2768.02587072</v>
          </cell>
          <cell r="M235">
            <v>230.66882256</v>
          </cell>
          <cell r="N235">
            <v>102416.95721664</v>
          </cell>
          <cell r="O235">
            <v>243586.27662336</v>
          </cell>
          <cell r="P235">
            <v>0</v>
          </cell>
          <cell r="Q235">
            <v>230.66882256</v>
          </cell>
        </row>
        <row r="236">
          <cell r="A236">
            <v>2002</v>
          </cell>
          <cell r="B236">
            <v>0</v>
          </cell>
          <cell r="C236" t="str">
            <v>Набережная, 21/1                                                                                                                                                                                                                              </v>
          </cell>
          <cell r="F236">
            <v>1989</v>
          </cell>
          <cell r="G236">
            <v>10101</v>
          </cell>
          <cell r="H236">
            <v>0.8</v>
          </cell>
          <cell r="I236">
            <v>3782559300</v>
          </cell>
          <cell r="J236">
            <v>0.39</v>
          </cell>
          <cell r="K236">
            <v>1470459.33166</v>
          </cell>
          <cell r="L236">
            <v>11763.67465328</v>
          </cell>
          <cell r="M236">
            <v>980.3062211066667</v>
          </cell>
          <cell r="N236">
            <v>152927.77049264</v>
          </cell>
          <cell r="O236">
            <v>1317531.5611673598</v>
          </cell>
          <cell r="P236">
            <v>0</v>
          </cell>
          <cell r="Q236">
            <v>980.3062211066667</v>
          </cell>
        </row>
        <row r="237">
          <cell r="A237">
            <v>2002</v>
          </cell>
          <cell r="B237">
            <v>0</v>
          </cell>
          <cell r="C237" t="str">
            <v>Набережная, 21/2                                                                                                                                                                                                                              </v>
          </cell>
          <cell r="F237">
            <v>1989</v>
          </cell>
          <cell r="G237">
            <v>10101</v>
          </cell>
          <cell r="H237">
            <v>0.8</v>
          </cell>
          <cell r="I237">
            <v>2960100000</v>
          </cell>
          <cell r="J237">
            <v>0.52</v>
          </cell>
          <cell r="K237">
            <v>1551110.41866</v>
          </cell>
          <cell r="L237">
            <v>12408.88334928</v>
          </cell>
          <cell r="M237">
            <v>1034.07361244</v>
          </cell>
          <cell r="N237">
            <v>161315.48354064</v>
          </cell>
          <cell r="O237">
            <v>1389794.93511936</v>
          </cell>
          <cell r="P237">
            <v>0</v>
          </cell>
          <cell r="Q237">
            <v>1034.07361244</v>
          </cell>
        </row>
        <row r="238">
          <cell r="A238">
            <v>2002</v>
          </cell>
          <cell r="B238">
            <v>0</v>
          </cell>
          <cell r="C238" t="str">
            <v>Набережная, 21/3                                                                                                                                                                                                                              </v>
          </cell>
          <cell r="F238">
            <v>1989</v>
          </cell>
          <cell r="G238">
            <v>10101</v>
          </cell>
          <cell r="H238">
            <v>0.8</v>
          </cell>
          <cell r="I238">
            <v>3340607400</v>
          </cell>
          <cell r="J238">
            <v>0.45</v>
          </cell>
          <cell r="K238">
            <v>1509315.4208</v>
          </cell>
          <cell r="L238">
            <v>12074.5233664</v>
          </cell>
          <cell r="M238">
            <v>1006.2102805333334</v>
          </cell>
          <cell r="N238">
            <v>156968.8037632</v>
          </cell>
          <cell r="O238">
            <v>1352346.6170368</v>
          </cell>
          <cell r="P238">
            <v>0</v>
          </cell>
          <cell r="Q238">
            <v>1006.2102805333334</v>
          </cell>
        </row>
        <row r="239">
          <cell r="A239">
            <v>2002</v>
          </cell>
          <cell r="B239">
            <v>0</v>
          </cell>
          <cell r="C239" t="str">
            <v>Набережная, 21/4                                                                                                                                                                                                                              </v>
          </cell>
          <cell r="F239">
            <v>1990</v>
          </cell>
          <cell r="G239">
            <v>10101</v>
          </cell>
          <cell r="H239">
            <v>0.8</v>
          </cell>
          <cell r="I239">
            <v>8750145300</v>
          </cell>
          <cell r="J239">
            <v>0.13</v>
          </cell>
          <cell r="K239">
            <v>1178451.72588</v>
          </cell>
          <cell r="L239">
            <v>9427.613807040001</v>
          </cell>
          <cell r="M239">
            <v>785.6344839200001</v>
          </cell>
          <cell r="N239">
            <v>113131.36568448001</v>
          </cell>
          <cell r="O239">
            <v>1065320.36019552</v>
          </cell>
          <cell r="P239">
            <v>0</v>
          </cell>
          <cell r="Q239">
            <v>785.6344839200001</v>
          </cell>
        </row>
        <row r="240">
          <cell r="A240">
            <v>2002</v>
          </cell>
          <cell r="B240">
            <v>0</v>
          </cell>
          <cell r="C240" t="str">
            <v>Октябрьская, 101                                                                                                                                                                                                                              </v>
          </cell>
          <cell r="F240">
            <v>1984</v>
          </cell>
          <cell r="G240">
            <v>10101</v>
          </cell>
          <cell r="H240">
            <v>0.8</v>
          </cell>
          <cell r="I240">
            <v>6508339769</v>
          </cell>
          <cell r="J240">
            <v>0.6</v>
          </cell>
          <cell r="K240">
            <v>3884913.76</v>
          </cell>
          <cell r="L240">
            <v>31079.31008</v>
          </cell>
          <cell r="M240">
            <v>2589.9425066666668</v>
          </cell>
          <cell r="N240">
            <v>559427.58144</v>
          </cell>
          <cell r="O240">
            <v>3325486.17856</v>
          </cell>
          <cell r="P240">
            <v>0</v>
          </cell>
          <cell r="Q240">
            <v>2589.9425066666668</v>
          </cell>
        </row>
        <row r="241">
          <cell r="A241">
            <v>2002</v>
          </cell>
          <cell r="B241">
            <v>0</v>
          </cell>
          <cell r="C241" t="str">
            <v>Октябрьская, 103                                                                                                                                                                                                                              </v>
          </cell>
          <cell r="F241">
            <v>1985</v>
          </cell>
          <cell r="G241">
            <v>10101</v>
          </cell>
          <cell r="H241">
            <v>0.8</v>
          </cell>
          <cell r="I241">
            <v>5339240010</v>
          </cell>
          <cell r="J241">
            <v>0.65</v>
          </cell>
          <cell r="K241">
            <v>3460818.372</v>
          </cell>
          <cell r="L241">
            <v>27686.546976</v>
          </cell>
          <cell r="M241">
            <v>2307.2122480000003</v>
          </cell>
          <cell r="N241">
            <v>470671.29859200004</v>
          </cell>
          <cell r="O241">
            <v>2990147.073408</v>
          </cell>
          <cell r="P241">
            <v>0</v>
          </cell>
          <cell r="Q241">
            <v>2307.2122480000003</v>
          </cell>
        </row>
        <row r="242">
          <cell r="A242">
            <v>2002</v>
          </cell>
          <cell r="B242">
            <v>0</v>
          </cell>
          <cell r="C242" t="str">
            <v>Октябрьская, 105                                                                                                                                                                                                                              </v>
          </cell>
          <cell r="F242">
            <v>1985</v>
          </cell>
          <cell r="G242">
            <v>10101</v>
          </cell>
          <cell r="H242">
            <v>0.8</v>
          </cell>
          <cell r="I242">
            <v>5562279060</v>
          </cell>
          <cell r="J242">
            <v>0.68</v>
          </cell>
          <cell r="K242">
            <v>3780382.4696</v>
          </cell>
          <cell r="L242">
            <v>30243.0597568</v>
          </cell>
          <cell r="M242">
            <v>2520.2549797333336</v>
          </cell>
          <cell r="N242">
            <v>514132.0158656</v>
          </cell>
          <cell r="O242">
            <v>3266250.4537343998</v>
          </cell>
          <cell r="P242">
            <v>0</v>
          </cell>
          <cell r="Q242">
            <v>2520.2549797333336</v>
          </cell>
        </row>
        <row r="243">
          <cell r="A243">
            <v>2002</v>
          </cell>
          <cell r="B243">
            <v>0</v>
          </cell>
          <cell r="C243" t="str">
            <v>Октябрьская, 107                                                                                                                                                                                                                              </v>
          </cell>
          <cell r="F243">
            <v>1985</v>
          </cell>
          <cell r="G243">
            <v>10101</v>
          </cell>
          <cell r="H243">
            <v>0.8</v>
          </cell>
          <cell r="I243">
            <v>5316568246</v>
          </cell>
          <cell r="J243">
            <v>0.7</v>
          </cell>
          <cell r="K243">
            <v>3746230.32344</v>
          </cell>
          <cell r="L243">
            <v>29969.84258752</v>
          </cell>
          <cell r="M243">
            <v>2497.4868822933336</v>
          </cell>
          <cell r="N243">
            <v>509487.32398784003</v>
          </cell>
          <cell r="O243">
            <v>3236742.9994521597</v>
          </cell>
          <cell r="P243">
            <v>0</v>
          </cell>
          <cell r="Q243">
            <v>2497.4868822933336</v>
          </cell>
        </row>
        <row r="244">
          <cell r="A244">
            <v>2002</v>
          </cell>
          <cell r="B244">
            <v>0</v>
          </cell>
          <cell r="C244" t="str">
            <v>Октябрьская, 107/1                                                                                                                                                                                                                            </v>
          </cell>
          <cell r="F244">
            <v>1986</v>
          </cell>
          <cell r="G244">
            <v>10101</v>
          </cell>
          <cell r="H244">
            <v>0.8</v>
          </cell>
          <cell r="I244">
            <v>7450589640</v>
          </cell>
          <cell r="J244">
            <v>0.31</v>
          </cell>
          <cell r="K244">
            <v>2504805.38</v>
          </cell>
          <cell r="L244">
            <v>20038.44304</v>
          </cell>
          <cell r="M244">
            <v>1669.8702533333333</v>
          </cell>
          <cell r="N244">
            <v>320615.08864</v>
          </cell>
          <cell r="O244">
            <v>2184190.29136</v>
          </cell>
          <cell r="P244">
            <v>0</v>
          </cell>
          <cell r="Q244">
            <v>1669.8702533333333</v>
          </cell>
        </row>
        <row r="245">
          <cell r="A245">
            <v>2002</v>
          </cell>
          <cell r="B245">
            <v>0</v>
          </cell>
          <cell r="C245" t="str">
            <v>Октябрьская, 107/2                                                                                                                                                                                                                            </v>
          </cell>
          <cell r="F245">
            <v>1986</v>
          </cell>
          <cell r="G245">
            <v>10101</v>
          </cell>
          <cell r="H245">
            <v>0.8</v>
          </cell>
          <cell r="I245">
            <v>5536373700</v>
          </cell>
          <cell r="J245">
            <v>0.46</v>
          </cell>
          <cell r="K245">
            <v>2568082.6226</v>
          </cell>
          <cell r="L245">
            <v>20544.6609808</v>
          </cell>
          <cell r="M245">
            <v>1712.0550817333333</v>
          </cell>
          <cell r="N245">
            <v>328714.5756928</v>
          </cell>
          <cell r="O245">
            <v>2239368.0469072</v>
          </cell>
          <cell r="P245">
            <v>0</v>
          </cell>
          <cell r="Q245">
            <v>1712.0550817333333</v>
          </cell>
        </row>
        <row r="246">
          <cell r="A246">
            <v>2002</v>
          </cell>
          <cell r="B246">
            <v>0</v>
          </cell>
          <cell r="C246" t="str">
            <v>Октябрьская, 109                                                                                                                                                                                                                              </v>
          </cell>
          <cell r="F246">
            <v>1989</v>
          </cell>
          <cell r="G246">
            <v>10101</v>
          </cell>
          <cell r="H246">
            <v>0.8</v>
          </cell>
          <cell r="I246">
            <v>7980886247</v>
          </cell>
          <cell r="J246">
            <v>0.49</v>
          </cell>
          <cell r="K246">
            <v>3883244.2748</v>
          </cell>
          <cell r="L246">
            <v>31065.954198400002</v>
          </cell>
          <cell r="M246">
            <v>2588.8295165333334</v>
          </cell>
          <cell r="N246">
            <v>403857.4045792</v>
          </cell>
          <cell r="O246">
            <v>3479386.8702208</v>
          </cell>
          <cell r="P246">
            <v>0</v>
          </cell>
          <cell r="Q246">
            <v>2588.8295165333334</v>
          </cell>
        </row>
        <row r="247">
          <cell r="A247">
            <v>2002</v>
          </cell>
          <cell r="B247">
            <v>0</v>
          </cell>
          <cell r="C247" t="str">
            <v>Октябрьская, 109/1                                                                                                                                                                                                                            </v>
          </cell>
          <cell r="F247">
            <v>1989</v>
          </cell>
          <cell r="G247">
            <v>10101</v>
          </cell>
          <cell r="H247">
            <v>0.8</v>
          </cell>
          <cell r="I247">
            <v>5658186300</v>
          </cell>
          <cell r="J247">
            <v>0.42</v>
          </cell>
          <cell r="K247">
            <v>2550890.51</v>
          </cell>
          <cell r="L247">
            <v>20407.124079999998</v>
          </cell>
          <cell r="M247">
            <v>1700.593673333333</v>
          </cell>
          <cell r="N247">
            <v>265292.61303999997</v>
          </cell>
          <cell r="O247">
            <v>2285597.8969599996</v>
          </cell>
          <cell r="P247">
            <v>0</v>
          </cell>
          <cell r="Q247">
            <v>1700.593673333333</v>
          </cell>
        </row>
        <row r="248">
          <cell r="A248">
            <v>2002</v>
          </cell>
          <cell r="B248">
            <v>0</v>
          </cell>
          <cell r="C248" t="str">
            <v>Октябрьская, 113                                                                                                                                                                                                                              </v>
          </cell>
          <cell r="F248">
            <v>1989</v>
          </cell>
          <cell r="G248">
            <v>10101</v>
          </cell>
          <cell r="H248">
            <v>0.8</v>
          </cell>
          <cell r="I248">
            <v>9538698000</v>
          </cell>
          <cell r="J248">
            <v>0.4</v>
          </cell>
          <cell r="K248">
            <v>3782831.5602</v>
          </cell>
          <cell r="L248">
            <v>30262.652481600006</v>
          </cell>
          <cell r="M248">
            <v>2521.8877068000006</v>
          </cell>
          <cell r="N248">
            <v>393414.4822608001</v>
          </cell>
          <cell r="O248">
            <v>3389417.0779392</v>
          </cell>
          <cell r="P248">
            <v>0</v>
          </cell>
          <cell r="Q248">
            <v>2521.8877068000006</v>
          </cell>
        </row>
        <row r="249">
          <cell r="A249">
            <v>2002</v>
          </cell>
          <cell r="B249">
            <v>0</v>
          </cell>
          <cell r="C249" t="str">
            <v>пос. Нефтянников, 1                                                                                                                                                                                                                           </v>
          </cell>
          <cell r="F249">
            <v>1975</v>
          </cell>
          <cell r="G249">
            <v>10104</v>
          </cell>
          <cell r="H249">
            <v>3.3</v>
          </cell>
          <cell r="I249">
            <v>304962060</v>
          </cell>
          <cell r="J249">
            <v>1.48</v>
          </cell>
          <cell r="K249">
            <v>451141.7952</v>
          </cell>
          <cell r="L249">
            <v>14887.679241599999</v>
          </cell>
          <cell r="M249">
            <v>1240.6399368</v>
          </cell>
          <cell r="N249">
            <v>401967.33952319995</v>
          </cell>
          <cell r="O249">
            <v>49174.45567680005</v>
          </cell>
          <cell r="P249">
            <v>0</v>
          </cell>
          <cell r="Q249">
            <v>1240.6399368</v>
          </cell>
        </row>
        <row r="250">
          <cell r="A250">
            <v>2002</v>
          </cell>
          <cell r="B250">
            <v>0</v>
          </cell>
          <cell r="C250" t="str">
            <v>пос. Нефтянников, 2                                                                                                                                                                                                                           </v>
          </cell>
          <cell r="F250">
            <v>1975</v>
          </cell>
          <cell r="G250">
            <v>10104</v>
          </cell>
          <cell r="H250">
            <v>3.3</v>
          </cell>
          <cell r="I250">
            <v>304962060</v>
          </cell>
          <cell r="J250">
            <v>1.49</v>
          </cell>
          <cell r="K250">
            <v>455215.83651</v>
          </cell>
          <cell r="L250">
            <v>15022.12260483</v>
          </cell>
          <cell r="M250">
            <v>1251.8435504025</v>
          </cell>
          <cell r="N250">
            <v>405597.31033040996</v>
          </cell>
          <cell r="O250">
            <v>49618.52617959003</v>
          </cell>
          <cell r="P250">
            <v>0</v>
          </cell>
          <cell r="Q250">
            <v>1251.8435504025</v>
          </cell>
        </row>
        <row r="251">
          <cell r="A251">
            <v>2002</v>
          </cell>
          <cell r="B251">
            <v>0</v>
          </cell>
          <cell r="C251" t="str">
            <v>Пушкинская, 232                                                                                                                                                                                                                               </v>
          </cell>
          <cell r="F251">
            <v>1975</v>
          </cell>
          <cell r="G251">
            <v>10101</v>
          </cell>
          <cell r="H251">
            <v>0.8</v>
          </cell>
          <cell r="I251">
            <v>276993600</v>
          </cell>
          <cell r="J251">
            <v>1.24</v>
          </cell>
          <cell r="K251">
            <v>343095.93019</v>
          </cell>
          <cell r="L251">
            <v>2744.76744152</v>
          </cell>
          <cell r="M251">
            <v>228.73062012666665</v>
          </cell>
          <cell r="N251">
            <v>74108.72092104</v>
          </cell>
          <cell r="O251">
            <v>268987.20926896</v>
          </cell>
          <cell r="P251">
            <v>0</v>
          </cell>
          <cell r="Q251">
            <v>228.73062012666665</v>
          </cell>
        </row>
        <row r="252">
          <cell r="A252">
            <v>2002</v>
          </cell>
          <cell r="B252">
            <v>0</v>
          </cell>
          <cell r="C252" t="str">
            <v>Рев. проспект, 169                                                                                                                                                                                                                            </v>
          </cell>
          <cell r="F252">
            <v>1916</v>
          </cell>
          <cell r="G252">
            <v>10103</v>
          </cell>
          <cell r="H252">
            <v>2</v>
          </cell>
          <cell r="I252">
            <v>208916503</v>
          </cell>
          <cell r="J252">
            <v>0.77</v>
          </cell>
          <cell r="K252">
            <v>160495.8288</v>
          </cell>
          <cell r="L252">
            <v>3209.9165759999996</v>
          </cell>
          <cell r="M252">
            <v>0</v>
          </cell>
          <cell r="N252">
            <v>276052.82553599996</v>
          </cell>
          <cell r="O252">
            <v>0</v>
          </cell>
          <cell r="P252">
            <v>115556.99673599997</v>
          </cell>
          <cell r="Q252">
            <v>0</v>
          </cell>
        </row>
        <row r="253">
          <cell r="A253">
            <v>2002</v>
          </cell>
          <cell r="B253">
            <v>0</v>
          </cell>
          <cell r="C253" t="str">
            <v>Рев. проспект, 188                                                                                                                                                                                                                            </v>
          </cell>
          <cell r="F253">
            <v>1973</v>
          </cell>
          <cell r="G253">
            <v>10101</v>
          </cell>
          <cell r="H253">
            <v>0.8</v>
          </cell>
          <cell r="I253">
            <v>2940531720</v>
          </cell>
          <cell r="J253">
            <v>0.63</v>
          </cell>
          <cell r="K253">
            <v>1862397.515</v>
          </cell>
          <cell r="L253">
            <v>14899.18012</v>
          </cell>
          <cell r="M253">
            <v>1241.5983433333333</v>
          </cell>
          <cell r="N253">
            <v>432076.22348000004</v>
          </cell>
          <cell r="O253">
            <v>1430321.29152</v>
          </cell>
          <cell r="P253">
            <v>0</v>
          </cell>
          <cell r="Q253">
            <v>1241.5983433333333</v>
          </cell>
        </row>
        <row r="254">
          <cell r="A254">
            <v>2002</v>
          </cell>
          <cell r="B254">
            <v>0</v>
          </cell>
          <cell r="C254" t="str">
            <v>Рев. проспект, 204                                                                                                                                                                                                                            </v>
          </cell>
          <cell r="F254">
            <v>1957</v>
          </cell>
          <cell r="G254">
            <v>10101</v>
          </cell>
          <cell r="H254">
            <v>0.8</v>
          </cell>
          <cell r="I254">
            <v>374497500</v>
          </cell>
          <cell r="J254">
            <v>1.17</v>
          </cell>
          <cell r="K254">
            <v>438267.83411</v>
          </cell>
          <cell r="L254">
            <v>3506.14267288</v>
          </cell>
          <cell r="M254">
            <v>292.17855607333337</v>
          </cell>
          <cell r="N254">
            <v>157776.42027960002</v>
          </cell>
          <cell r="O254">
            <v>280491.4138304</v>
          </cell>
          <cell r="P254">
            <v>0</v>
          </cell>
          <cell r="Q254">
            <v>292.17855607333337</v>
          </cell>
        </row>
        <row r="255">
          <cell r="A255">
            <v>2002</v>
          </cell>
          <cell r="B255">
            <v>0</v>
          </cell>
          <cell r="C255" t="str">
            <v>Свободы, 120/132                                                                                                                                                                                                                              </v>
          </cell>
          <cell r="F255">
            <v>1978</v>
          </cell>
          <cell r="G255">
            <v>10101</v>
          </cell>
          <cell r="H255">
            <v>0.8</v>
          </cell>
          <cell r="I255">
            <v>4404467340</v>
          </cell>
          <cell r="J255">
            <v>0.76</v>
          </cell>
          <cell r="K255">
            <v>3363868.3672</v>
          </cell>
          <cell r="L255">
            <v>26910.9469376</v>
          </cell>
          <cell r="M255">
            <v>2242.578911466667</v>
          </cell>
          <cell r="N255">
            <v>645862.7265024</v>
          </cell>
          <cell r="O255">
            <v>2718005.6406976003</v>
          </cell>
          <cell r="P255">
            <v>0</v>
          </cell>
          <cell r="Q255">
            <v>2242.578911466667</v>
          </cell>
        </row>
        <row r="256">
          <cell r="A256">
            <v>2002</v>
          </cell>
          <cell r="B256">
            <v>0</v>
          </cell>
          <cell r="C256" t="str">
            <v>Советская, 133                                                                                                                                                                                                                                </v>
          </cell>
          <cell r="F256">
            <v>1960</v>
          </cell>
          <cell r="G256">
            <v>10101</v>
          </cell>
          <cell r="H256">
            <v>0.8</v>
          </cell>
          <cell r="I256">
            <v>393513900</v>
          </cell>
          <cell r="J256">
            <v>1.15</v>
          </cell>
          <cell r="K256">
            <v>452580.66468</v>
          </cell>
          <cell r="L256">
            <v>3620.6453174400003</v>
          </cell>
          <cell r="M256">
            <v>301.72044312</v>
          </cell>
          <cell r="N256">
            <v>152067.10333248</v>
          </cell>
          <cell r="O256">
            <v>300513.56134752</v>
          </cell>
          <cell r="P256">
            <v>0</v>
          </cell>
          <cell r="Q256">
            <v>301.72044312</v>
          </cell>
        </row>
        <row r="257">
          <cell r="A257">
            <v>2002</v>
          </cell>
          <cell r="B257">
            <v>0</v>
          </cell>
          <cell r="C257" t="str">
            <v>Советская, 147/1                                                                                                                                                                                                                              </v>
          </cell>
          <cell r="F257">
            <v>1995</v>
          </cell>
          <cell r="G257">
            <v>10101</v>
          </cell>
          <cell r="H257">
            <v>0.8</v>
          </cell>
          <cell r="I257">
            <v>503239083</v>
          </cell>
          <cell r="J257">
            <v>0.33</v>
          </cell>
          <cell r="K257">
            <v>168147.56</v>
          </cell>
          <cell r="L257">
            <v>1345.18048</v>
          </cell>
          <cell r="M257">
            <v>112.09837333333333</v>
          </cell>
          <cell r="N257">
            <v>9416.26336</v>
          </cell>
          <cell r="O257">
            <v>158731.29664</v>
          </cell>
          <cell r="P257">
            <v>0</v>
          </cell>
          <cell r="Q257">
            <v>112.09837333333333</v>
          </cell>
        </row>
        <row r="258">
          <cell r="A258">
            <v>2002</v>
          </cell>
          <cell r="B258">
            <v>0</v>
          </cell>
          <cell r="C258" t="str">
            <v>Топорковская, 27                                                                                                                                                                                                                              </v>
          </cell>
          <cell r="F258">
            <v>1957</v>
          </cell>
          <cell r="G258">
            <v>10103</v>
          </cell>
          <cell r="H258">
            <v>2</v>
          </cell>
          <cell r="I258">
            <v>227389500</v>
          </cell>
          <cell r="J258">
            <v>0.98</v>
          </cell>
          <cell r="K258">
            <v>222819.75648</v>
          </cell>
          <cell r="L258">
            <v>4456.3951296000005</v>
          </cell>
          <cell r="M258">
            <v>371.3662608</v>
          </cell>
          <cell r="N258">
            <v>200537.78083200002</v>
          </cell>
          <cell r="O258">
            <v>22281.975647999992</v>
          </cell>
          <cell r="P258">
            <v>0</v>
          </cell>
          <cell r="Q258">
            <v>371.3662608</v>
          </cell>
        </row>
        <row r="259">
          <cell r="A259">
            <v>2002</v>
          </cell>
          <cell r="B259">
            <v>0</v>
          </cell>
          <cell r="C259" t="str">
            <v>Топорковская, 31                                                                                                                                                                                                                              </v>
          </cell>
          <cell r="F259">
            <v>1897</v>
          </cell>
          <cell r="G259">
            <v>10103</v>
          </cell>
          <cell r="H259">
            <v>2</v>
          </cell>
          <cell r="I259">
            <v>250711500</v>
          </cell>
          <cell r="J259">
            <v>1.06</v>
          </cell>
          <cell r="K259">
            <v>265652.81298</v>
          </cell>
          <cell r="L259">
            <v>5313.0562596</v>
          </cell>
          <cell r="M259">
            <v>0</v>
          </cell>
          <cell r="N259">
            <v>557870.907258</v>
          </cell>
          <cell r="O259">
            <v>0</v>
          </cell>
          <cell r="P259">
            <v>292218.094278</v>
          </cell>
          <cell r="Q259">
            <v>0</v>
          </cell>
        </row>
        <row r="260">
          <cell r="A260">
            <v>2002</v>
          </cell>
          <cell r="B260">
            <v>0</v>
          </cell>
          <cell r="C260" t="str">
            <v>Топорковская, 55                                                                                                                                                                                                                              </v>
          </cell>
          <cell r="F260">
            <v>1905</v>
          </cell>
          <cell r="G260">
            <v>10103</v>
          </cell>
          <cell r="H260">
            <v>2</v>
          </cell>
          <cell r="I260">
            <v>77500800</v>
          </cell>
          <cell r="J260">
            <v>0.72</v>
          </cell>
          <cell r="K260">
            <v>55915.6206</v>
          </cell>
          <cell r="L260">
            <v>1118.312412</v>
          </cell>
          <cell r="M260">
            <v>0</v>
          </cell>
          <cell r="N260">
            <v>108476.303964</v>
          </cell>
          <cell r="O260">
            <v>0</v>
          </cell>
          <cell r="P260">
            <v>52560.683364000004</v>
          </cell>
          <cell r="Q260">
            <v>0</v>
          </cell>
        </row>
        <row r="261">
          <cell r="A261">
            <v>2002</v>
          </cell>
          <cell r="B261">
            <v>0</v>
          </cell>
          <cell r="C261" t="str">
            <v>ул. Строителей, 2                                                                                                                                                                                                                             </v>
          </cell>
          <cell r="F261">
            <v>1992</v>
          </cell>
          <cell r="G261">
            <v>10101</v>
          </cell>
          <cell r="H261">
            <v>0.8</v>
          </cell>
          <cell r="I261">
            <v>389103000</v>
          </cell>
          <cell r="J261">
            <v>3.26</v>
          </cell>
          <cell r="K261">
            <v>1268847.4843</v>
          </cell>
          <cell r="L261">
            <v>10150.7798744</v>
          </cell>
          <cell r="M261">
            <v>845.8983228666666</v>
          </cell>
          <cell r="N261">
            <v>101507.798744</v>
          </cell>
          <cell r="O261">
            <v>1167339.6855559999</v>
          </cell>
          <cell r="P261">
            <v>0</v>
          </cell>
          <cell r="Q261">
            <v>845.8983228666666</v>
          </cell>
        </row>
        <row r="262">
          <cell r="A262">
            <v>2002</v>
          </cell>
          <cell r="B262">
            <v>0</v>
          </cell>
          <cell r="C262" t="str">
            <v>ул. Строителей, 4                                                                                                                                                                                                                             </v>
          </cell>
          <cell r="F262">
            <v>1997</v>
          </cell>
          <cell r="G262">
            <v>10101</v>
          </cell>
          <cell r="H262">
            <v>0.8</v>
          </cell>
          <cell r="I262">
            <v>516030029</v>
          </cell>
          <cell r="J262">
            <v>2.35</v>
          </cell>
          <cell r="K262">
            <v>1213807.6764</v>
          </cell>
          <cell r="L262">
            <v>9710.4614112</v>
          </cell>
          <cell r="M262">
            <v>809.2051176</v>
          </cell>
          <cell r="N262">
            <v>48552.307056</v>
          </cell>
          <cell r="O262">
            <v>1165255.369344</v>
          </cell>
          <cell r="P262">
            <v>0</v>
          </cell>
          <cell r="Q262">
            <v>809.2051176</v>
          </cell>
        </row>
        <row r="263">
          <cell r="A263">
            <v>2002</v>
          </cell>
          <cell r="B263">
            <v>0</v>
          </cell>
          <cell r="C263" t="str">
            <v>Урицкого, 156                                                                                                                                                                                                                                 </v>
          </cell>
          <cell r="F263">
            <v>1987</v>
          </cell>
          <cell r="G263">
            <v>10100</v>
          </cell>
          <cell r="H263">
            <v>0.7</v>
          </cell>
          <cell r="I263">
            <v>2928992040</v>
          </cell>
          <cell r="J263">
            <v>0.41</v>
          </cell>
          <cell r="K263">
            <v>1208921.791</v>
          </cell>
          <cell r="L263">
            <v>8462.452537</v>
          </cell>
          <cell r="M263">
            <v>705.2043780833333</v>
          </cell>
          <cell r="N263">
            <v>126936.78805499998</v>
          </cell>
          <cell r="O263">
            <v>1081985.002945</v>
          </cell>
          <cell r="P263">
            <v>0</v>
          </cell>
          <cell r="Q263">
            <v>705.2043780833333</v>
          </cell>
        </row>
        <row r="264">
          <cell r="A264">
            <v>2002</v>
          </cell>
          <cell r="B264">
            <v>0</v>
          </cell>
          <cell r="C264" t="str">
            <v>Целинная, 10                                                                                                                                                                                                                                  </v>
          </cell>
          <cell r="F264">
            <v>1990</v>
          </cell>
          <cell r="G264">
            <v>10101</v>
          </cell>
          <cell r="H264">
            <v>0.8</v>
          </cell>
          <cell r="I264">
            <v>1510099500</v>
          </cell>
          <cell r="J264">
            <v>0.14</v>
          </cell>
          <cell r="K264">
            <v>217426.72185</v>
          </cell>
          <cell r="L264">
            <v>1739.4137748000003</v>
          </cell>
          <cell r="M264">
            <v>144.95114790000002</v>
          </cell>
          <cell r="N264">
            <v>20872.965297600003</v>
          </cell>
          <cell r="O264">
            <v>196553.7565524</v>
          </cell>
          <cell r="P264">
            <v>0</v>
          </cell>
          <cell r="Q264">
            <v>144.95114790000002</v>
          </cell>
        </row>
        <row r="265">
          <cell r="A265">
            <v>2002</v>
          </cell>
          <cell r="B265">
            <v>0</v>
          </cell>
          <cell r="C265" t="str">
            <v>Целинная, 8                                                                                                                                                                                                                                   </v>
          </cell>
          <cell r="F265">
            <v>1990</v>
          </cell>
          <cell r="G265">
            <v>10101</v>
          </cell>
          <cell r="H265">
            <v>0.8</v>
          </cell>
          <cell r="I265">
            <v>1510099500</v>
          </cell>
          <cell r="J265">
            <v>0.15</v>
          </cell>
          <cell r="K265">
            <v>229906.24376</v>
          </cell>
          <cell r="L265">
            <v>1839.2499500800002</v>
          </cell>
          <cell r="M265">
            <v>153.27082917333334</v>
          </cell>
          <cell r="N265">
            <v>22070.99940096</v>
          </cell>
          <cell r="O265">
            <v>207835.24435904002</v>
          </cell>
          <cell r="P265">
            <v>0</v>
          </cell>
          <cell r="Q265">
            <v>153.27082917333334</v>
          </cell>
        </row>
        <row r="266">
          <cell r="A266">
            <v>2002</v>
          </cell>
          <cell r="B266">
            <v>0</v>
          </cell>
          <cell r="C266" t="str">
            <v>Целинный пер, 10/1                                                                                                                                                                                                                            </v>
          </cell>
          <cell r="F266">
            <v>1995</v>
          </cell>
          <cell r="G266">
            <v>10101</v>
          </cell>
          <cell r="H266">
            <v>0.8</v>
          </cell>
          <cell r="I266">
            <v>116356221</v>
          </cell>
          <cell r="J266">
            <v>3.91</v>
          </cell>
          <cell r="K266">
            <v>454992.08</v>
          </cell>
          <cell r="L266">
            <v>3639.9366400000004</v>
          </cell>
          <cell r="M266">
            <v>303.32805333333334</v>
          </cell>
          <cell r="N266">
            <v>25479.556480000003</v>
          </cell>
          <cell r="O266">
            <v>429512.52352</v>
          </cell>
          <cell r="P266">
            <v>0</v>
          </cell>
          <cell r="Q266">
            <v>303.32805333333334</v>
          </cell>
        </row>
        <row r="267">
          <cell r="A267">
            <v>2002</v>
          </cell>
          <cell r="B267">
            <v>0</v>
          </cell>
          <cell r="C267" t="str">
            <v>Чапаевская, 97                                                                                                                                                                                                                                </v>
          </cell>
          <cell r="F267">
            <v>1960</v>
          </cell>
          <cell r="G267">
            <v>10101</v>
          </cell>
          <cell r="H267">
            <v>2</v>
          </cell>
          <cell r="I267">
            <v>503127300</v>
          </cell>
          <cell r="J267">
            <v>1.1</v>
          </cell>
          <cell r="K267">
            <v>553244.93716</v>
          </cell>
          <cell r="L267">
            <v>11064.8987432</v>
          </cell>
          <cell r="M267">
            <v>922.0748952666667</v>
          </cell>
          <cell r="N267">
            <v>464725.7472144</v>
          </cell>
          <cell r="O267">
            <v>88519.1899456</v>
          </cell>
          <cell r="P267">
            <v>0</v>
          </cell>
          <cell r="Q267">
            <v>922.0748952666667</v>
          </cell>
        </row>
        <row r="268">
          <cell r="A268">
            <v>2002</v>
          </cell>
          <cell r="B268">
            <v>0</v>
          </cell>
          <cell r="C268" t="str">
            <v>Октябрьская 111  Ic-IIIc</v>
          </cell>
          <cell r="E268">
            <v>5</v>
          </cell>
          <cell r="F268">
            <v>1999</v>
          </cell>
          <cell r="G268">
            <v>10101</v>
          </cell>
          <cell r="H268">
            <v>0.8</v>
          </cell>
          <cell r="K268">
            <v>6424500</v>
          </cell>
          <cell r="L268">
            <v>51396</v>
          </cell>
          <cell r="M268">
            <v>4283</v>
          </cell>
          <cell r="N268">
            <v>154188</v>
          </cell>
          <cell r="O268">
            <v>6270312</v>
          </cell>
          <cell r="P268">
            <v>0</v>
          </cell>
          <cell r="Q268">
            <v>4283</v>
          </cell>
          <cell r="R268">
            <v>6424500</v>
          </cell>
        </row>
        <row r="269">
          <cell r="A269">
            <v>2002</v>
          </cell>
          <cell r="B269">
            <v>0</v>
          </cell>
          <cell r="C269" t="str">
            <v>Кутякова 64</v>
          </cell>
          <cell r="F269">
            <v>1975</v>
          </cell>
          <cell r="G269">
            <v>10101</v>
          </cell>
          <cell r="H269">
            <v>0.8</v>
          </cell>
          <cell r="I269">
            <v>1898975910</v>
          </cell>
          <cell r="J269">
            <v>0.78</v>
          </cell>
          <cell r="K269">
            <v>1488423.244</v>
          </cell>
          <cell r="L269">
            <v>11907.385952</v>
          </cell>
          <cell r="M269">
            <v>992.2821626666667</v>
          </cell>
          <cell r="N269">
            <v>321499.420704</v>
          </cell>
          <cell r="O269">
            <v>1166923.823296</v>
          </cell>
          <cell r="P269">
            <v>0</v>
          </cell>
          <cell r="Q269">
            <v>992.2821626666667</v>
          </cell>
        </row>
        <row r="270">
          <cell r="A270">
            <v>2002</v>
          </cell>
          <cell r="B270">
            <v>0</v>
          </cell>
          <cell r="C270" t="str">
            <v>Кутякова49</v>
          </cell>
          <cell r="F270">
            <v>1966</v>
          </cell>
          <cell r="G270">
            <v>10101</v>
          </cell>
          <cell r="H270">
            <v>0.8</v>
          </cell>
          <cell r="I270">
            <v>690367080</v>
          </cell>
          <cell r="J270">
            <v>1.11</v>
          </cell>
          <cell r="K270">
            <v>764979.73</v>
          </cell>
          <cell r="L270">
            <v>6119.83784</v>
          </cell>
          <cell r="M270">
            <v>509.9864866666667</v>
          </cell>
          <cell r="N270">
            <v>220314.16224</v>
          </cell>
          <cell r="O270">
            <v>544665.56776</v>
          </cell>
          <cell r="P270">
            <v>0</v>
          </cell>
          <cell r="Q270">
            <v>509.9864866666667</v>
          </cell>
        </row>
        <row r="271">
          <cell r="A271">
            <v>2002</v>
          </cell>
          <cell r="B271">
            <v>0</v>
          </cell>
          <cell r="C271" t="str">
            <v>Кутякова 51</v>
          </cell>
          <cell r="F271">
            <v>1967</v>
          </cell>
          <cell r="G271">
            <v>10101</v>
          </cell>
          <cell r="H271">
            <v>0.8</v>
          </cell>
          <cell r="I271">
            <v>682608030</v>
          </cell>
          <cell r="J271">
            <v>1.14</v>
          </cell>
          <cell r="K271">
            <v>775926.192</v>
          </cell>
          <cell r="L271">
            <v>6207.409536</v>
          </cell>
          <cell r="M271">
            <v>517.284128</v>
          </cell>
          <cell r="N271">
            <v>217259.33376</v>
          </cell>
          <cell r="O271">
            <v>558666.85824</v>
          </cell>
          <cell r="P271">
            <v>0</v>
          </cell>
          <cell r="Q271">
            <v>517.284128</v>
          </cell>
        </row>
        <row r="272">
          <cell r="A272">
            <v>2002</v>
          </cell>
          <cell r="B272">
            <v>0</v>
          </cell>
          <cell r="C272" t="str">
            <v>Кутякова 53</v>
          </cell>
          <cell r="F272">
            <v>1969</v>
          </cell>
          <cell r="G272">
            <v>10101</v>
          </cell>
          <cell r="H272">
            <v>0.8</v>
          </cell>
          <cell r="I272">
            <v>572847990</v>
          </cell>
          <cell r="J272">
            <v>0.79</v>
          </cell>
          <cell r="K272">
            <v>450272.616</v>
          </cell>
          <cell r="L272">
            <v>3602.1809279999998</v>
          </cell>
          <cell r="M272">
            <v>300.181744</v>
          </cell>
          <cell r="N272">
            <v>118871.970624</v>
          </cell>
          <cell r="O272">
            <v>331400.645376</v>
          </cell>
          <cell r="P272">
            <v>0</v>
          </cell>
          <cell r="Q272">
            <v>300.181744</v>
          </cell>
        </row>
        <row r="273">
          <cell r="A273">
            <v>2002</v>
          </cell>
          <cell r="B273">
            <v>0</v>
          </cell>
          <cell r="C273" t="str">
            <v>Вокзальная 2/1</v>
          </cell>
          <cell r="F273">
            <v>1968</v>
          </cell>
          <cell r="G273">
            <v>10101</v>
          </cell>
          <cell r="H273">
            <v>0.8</v>
          </cell>
          <cell r="I273">
            <v>2142520380</v>
          </cell>
          <cell r="J273">
            <v>0.7</v>
          </cell>
          <cell r="K273">
            <v>1498347.633</v>
          </cell>
          <cell r="L273">
            <v>11986.781063999999</v>
          </cell>
          <cell r="M273">
            <v>998.8984219999999</v>
          </cell>
          <cell r="N273">
            <v>407550.556176</v>
          </cell>
          <cell r="O273">
            <v>1090797.0768239999</v>
          </cell>
          <cell r="P273">
            <v>0</v>
          </cell>
          <cell r="Q273">
            <v>998.8984219999999</v>
          </cell>
        </row>
        <row r="274">
          <cell r="A274">
            <v>2002</v>
          </cell>
          <cell r="B274">
            <v>0</v>
          </cell>
          <cell r="C274" t="str">
            <v>Вокзальная 2/2</v>
          </cell>
          <cell r="F274">
            <v>1958</v>
          </cell>
          <cell r="G274">
            <v>10101</v>
          </cell>
          <cell r="H274">
            <v>0.8</v>
          </cell>
          <cell r="I274">
            <v>688707630</v>
          </cell>
          <cell r="J274">
            <v>0.9</v>
          </cell>
          <cell r="K274">
            <v>618869.604</v>
          </cell>
          <cell r="L274">
            <v>4950.956832000001</v>
          </cell>
          <cell r="M274">
            <v>412.5797360000001</v>
          </cell>
          <cell r="N274">
            <v>217842.10060800004</v>
          </cell>
          <cell r="O274">
            <v>401027.503392</v>
          </cell>
          <cell r="P274">
            <v>0</v>
          </cell>
          <cell r="Q274">
            <v>412.5797360000001</v>
          </cell>
        </row>
        <row r="275">
          <cell r="A275">
            <v>2002</v>
          </cell>
          <cell r="B275">
            <v>0</v>
          </cell>
          <cell r="C275" t="str">
            <v>Вокзальная 4</v>
          </cell>
          <cell r="F275">
            <v>1958</v>
          </cell>
          <cell r="G275">
            <v>10101</v>
          </cell>
          <cell r="H275">
            <v>0.8</v>
          </cell>
          <cell r="I275">
            <v>729422460</v>
          </cell>
          <cell r="J275">
            <v>0.99</v>
          </cell>
          <cell r="K275">
            <v>725693.381</v>
          </cell>
          <cell r="L275">
            <v>5805.547048</v>
          </cell>
          <cell r="M275">
            <v>483.79558733333334</v>
          </cell>
          <cell r="N275">
            <v>255444.07011200002</v>
          </cell>
          <cell r="O275">
            <v>470249.31088800007</v>
          </cell>
          <cell r="P275">
            <v>0</v>
          </cell>
          <cell r="Q275">
            <v>483.79558733333334</v>
          </cell>
        </row>
        <row r="276">
          <cell r="A276">
            <v>2002</v>
          </cell>
          <cell r="B276">
            <v>0</v>
          </cell>
          <cell r="C276" t="str">
            <v>Вокзальная 6</v>
          </cell>
          <cell r="F276">
            <v>1962</v>
          </cell>
          <cell r="G276">
            <v>10101</v>
          </cell>
          <cell r="H276">
            <v>0.8</v>
          </cell>
          <cell r="I276">
            <v>662775360</v>
          </cell>
          <cell r="J276">
            <v>1.09</v>
          </cell>
          <cell r="K276">
            <v>719127.614</v>
          </cell>
          <cell r="L276">
            <v>5753.020912</v>
          </cell>
          <cell r="M276">
            <v>479.41840933333333</v>
          </cell>
          <cell r="N276">
            <v>230120.83648</v>
          </cell>
          <cell r="O276">
            <v>489006.77751999995</v>
          </cell>
          <cell r="P276">
            <v>0</v>
          </cell>
          <cell r="Q276">
            <v>479.41840933333333</v>
          </cell>
        </row>
        <row r="277">
          <cell r="A277">
            <v>2002</v>
          </cell>
          <cell r="B277">
            <v>0</v>
          </cell>
          <cell r="C277" t="str">
            <v>Вокзальная 10</v>
          </cell>
          <cell r="F277">
            <v>1967</v>
          </cell>
          <cell r="G277">
            <v>10101</v>
          </cell>
          <cell r="H277">
            <v>0.8</v>
          </cell>
          <cell r="I277">
            <v>620006400</v>
          </cell>
          <cell r="J277">
            <v>1.1</v>
          </cell>
          <cell r="K277">
            <v>682534.698</v>
          </cell>
          <cell r="L277">
            <v>5460.277584</v>
          </cell>
          <cell r="M277">
            <v>455.02313200000003</v>
          </cell>
          <cell r="N277">
            <v>191109.71544</v>
          </cell>
          <cell r="O277">
            <v>491424.98256</v>
          </cell>
          <cell r="P277">
            <v>0</v>
          </cell>
          <cell r="Q277">
            <v>455.02313200000003</v>
          </cell>
        </row>
        <row r="278">
          <cell r="A278">
            <v>2002</v>
          </cell>
          <cell r="B278">
            <v>0</v>
          </cell>
          <cell r="C278" t="str">
            <v>Сенница 77/89</v>
          </cell>
          <cell r="F278">
            <v>1983</v>
          </cell>
          <cell r="G278">
            <v>10100</v>
          </cell>
          <cell r="H278">
            <v>0.7</v>
          </cell>
          <cell r="I278">
            <v>2422348500</v>
          </cell>
          <cell r="J278">
            <v>1.16</v>
          </cell>
          <cell r="K278">
            <v>2801843.764</v>
          </cell>
          <cell r="L278">
            <v>19612.906348</v>
          </cell>
          <cell r="M278">
            <v>1634.4088623333334</v>
          </cell>
          <cell r="N278">
            <v>372645.22061200003</v>
          </cell>
          <cell r="O278">
            <v>2429198.5433879998</v>
          </cell>
          <cell r="P278">
            <v>0</v>
          </cell>
          <cell r="Q278">
            <v>1634.4088623333334</v>
          </cell>
        </row>
        <row r="279">
          <cell r="A279">
            <v>2002</v>
          </cell>
          <cell r="B279">
            <v>0</v>
          </cell>
          <cell r="C279" t="str">
            <v>Сенница 57/75</v>
          </cell>
          <cell r="F279">
            <v>1984</v>
          </cell>
          <cell r="G279">
            <v>10100</v>
          </cell>
          <cell r="H279">
            <v>0.7</v>
          </cell>
          <cell r="I279">
            <v>3614317980</v>
          </cell>
          <cell r="J279">
            <v>0.67</v>
          </cell>
          <cell r="K279">
            <v>2431274.86</v>
          </cell>
          <cell r="L279">
            <v>17018.92402</v>
          </cell>
          <cell r="M279">
            <v>1418.2436683333333</v>
          </cell>
          <cell r="N279">
            <v>306340.63236</v>
          </cell>
          <cell r="O279">
            <v>2124934.2276399997</v>
          </cell>
          <cell r="P279">
            <v>0</v>
          </cell>
          <cell r="Q279">
            <v>1418.2436683333333</v>
          </cell>
        </row>
        <row r="280">
          <cell r="A280">
            <v>2002</v>
          </cell>
          <cell r="B280">
            <v>0</v>
          </cell>
          <cell r="C280" t="str">
            <v>Сенница 31/57</v>
          </cell>
          <cell r="F280">
            <v>1991</v>
          </cell>
          <cell r="G280">
            <v>10100</v>
          </cell>
          <cell r="H280">
            <v>0.7</v>
          </cell>
          <cell r="I280">
            <v>7338126510</v>
          </cell>
          <cell r="J280">
            <v>0.71</v>
          </cell>
          <cell r="K280">
            <v>2502970.557</v>
          </cell>
          <cell r="L280">
            <v>17520.793898999997</v>
          </cell>
          <cell r="M280">
            <v>1460.0661582499997</v>
          </cell>
          <cell r="N280">
            <v>192728.73288899998</v>
          </cell>
          <cell r="O280">
            <v>2310241.824111</v>
          </cell>
          <cell r="P280">
            <v>0</v>
          </cell>
          <cell r="Q280">
            <v>1460.0661582499997</v>
          </cell>
        </row>
        <row r="281">
          <cell r="A281">
            <v>2002</v>
          </cell>
          <cell r="B281">
            <v>0</v>
          </cell>
          <cell r="C281" t="str">
            <v>Сенница 31</v>
          </cell>
          <cell r="F281">
            <v>1990</v>
          </cell>
          <cell r="G281">
            <v>10101</v>
          </cell>
          <cell r="H281">
            <v>0.8</v>
          </cell>
          <cell r="I281">
            <v>4351912110</v>
          </cell>
          <cell r="J281">
            <v>0.67</v>
          </cell>
          <cell r="K281">
            <v>2903016.875</v>
          </cell>
          <cell r="L281">
            <v>23224.135</v>
          </cell>
          <cell r="M281">
            <v>1935.3445833333333</v>
          </cell>
          <cell r="N281">
            <v>278689.62</v>
          </cell>
          <cell r="O281">
            <v>2624327.255</v>
          </cell>
          <cell r="P281">
            <v>0</v>
          </cell>
          <cell r="Q281">
            <v>1935.3445833333333</v>
          </cell>
        </row>
        <row r="282">
          <cell r="A282">
            <v>2002</v>
          </cell>
          <cell r="B282">
            <v>0</v>
          </cell>
          <cell r="C282" t="str">
            <v>Урицкого 29/37</v>
          </cell>
          <cell r="F282">
            <v>1984</v>
          </cell>
          <cell r="G282">
            <v>10100</v>
          </cell>
          <cell r="H282">
            <v>0.7</v>
          </cell>
          <cell r="I282">
            <v>4099146480</v>
          </cell>
          <cell r="J282">
            <v>0.61</v>
          </cell>
          <cell r="K282">
            <v>2490107.944</v>
          </cell>
          <cell r="L282">
            <v>17430.755608</v>
          </cell>
          <cell r="M282">
            <v>1452.5629673333333</v>
          </cell>
          <cell r="N282">
            <v>313753.600944</v>
          </cell>
          <cell r="O282">
            <v>2176354.3430560003</v>
          </cell>
          <cell r="P282">
            <v>0</v>
          </cell>
          <cell r="Q282">
            <v>1452.5629673333333</v>
          </cell>
        </row>
        <row r="283">
          <cell r="A283">
            <v>2002</v>
          </cell>
          <cell r="B283">
            <v>0</v>
          </cell>
          <cell r="C283" t="str">
            <v>Урицкого  42/54</v>
          </cell>
          <cell r="F283">
            <v>1990</v>
          </cell>
          <cell r="G283">
            <v>10101</v>
          </cell>
          <cell r="H283">
            <v>0.8</v>
          </cell>
          <cell r="I283">
            <v>5484177270</v>
          </cell>
          <cell r="J283">
            <v>0.57</v>
          </cell>
          <cell r="K283">
            <v>3147209.266</v>
          </cell>
          <cell r="L283">
            <v>25177.674128</v>
          </cell>
          <cell r="M283">
            <v>2098.1395106666664</v>
          </cell>
          <cell r="N283">
            <v>302132.089536</v>
          </cell>
          <cell r="O283">
            <v>2845077.176464</v>
          </cell>
          <cell r="P283">
            <v>0</v>
          </cell>
          <cell r="Q283">
            <v>2098.1395106666664</v>
          </cell>
        </row>
        <row r="284">
          <cell r="A284">
            <v>2002</v>
          </cell>
          <cell r="B284">
            <v>0</v>
          </cell>
          <cell r="C284" t="str">
            <v>Урицкого 70/78</v>
          </cell>
          <cell r="F284">
            <v>1990</v>
          </cell>
          <cell r="G284">
            <v>10101</v>
          </cell>
          <cell r="H284">
            <v>0.8</v>
          </cell>
          <cell r="I284">
            <v>6663409350</v>
          </cell>
          <cell r="J284">
            <v>0.42</v>
          </cell>
          <cell r="K284">
            <v>2791456.576</v>
          </cell>
          <cell r="L284">
            <v>22331.652607999997</v>
          </cell>
          <cell r="M284">
            <v>1860.9710506666663</v>
          </cell>
          <cell r="N284">
            <v>267979.83129599993</v>
          </cell>
          <cell r="O284">
            <v>2523476.7447039997</v>
          </cell>
          <cell r="P284">
            <v>0</v>
          </cell>
          <cell r="Q284">
            <v>1860.9710506666663</v>
          </cell>
        </row>
        <row r="285">
          <cell r="A285">
            <v>2002</v>
          </cell>
          <cell r="B285">
            <v>0</v>
          </cell>
          <cell r="C285" t="str">
            <v>Рев.Проспект.252/260</v>
          </cell>
          <cell r="F285">
            <v>1988</v>
          </cell>
          <cell r="G285">
            <v>10100</v>
          </cell>
          <cell r="H285">
            <v>0.7</v>
          </cell>
          <cell r="I285">
            <v>3932241690</v>
          </cell>
          <cell r="J285">
            <v>0.66</v>
          </cell>
          <cell r="K285">
            <v>2593812.094</v>
          </cell>
          <cell r="L285">
            <v>18156.684658</v>
          </cell>
          <cell r="M285">
            <v>1513.0570548333333</v>
          </cell>
          <cell r="N285">
            <v>254193.58521199998</v>
          </cell>
          <cell r="O285">
            <v>2339618.508788</v>
          </cell>
          <cell r="P285">
            <v>0</v>
          </cell>
          <cell r="Q285">
            <v>1513.0570548333333</v>
          </cell>
        </row>
        <row r="286">
          <cell r="A286">
            <v>2002</v>
          </cell>
          <cell r="B286">
            <v>0</v>
          </cell>
          <cell r="C286" t="str">
            <v>Рев.Проспект.226/240</v>
          </cell>
          <cell r="F286">
            <v>1990</v>
          </cell>
          <cell r="G286">
            <v>10100</v>
          </cell>
          <cell r="H286">
            <v>0.7</v>
          </cell>
          <cell r="I286">
            <v>5144411610</v>
          </cell>
          <cell r="J286">
            <v>0.48</v>
          </cell>
          <cell r="K286">
            <v>2444896.82</v>
          </cell>
          <cell r="L286">
            <v>17114.277739999998</v>
          </cell>
          <cell r="M286">
            <v>1426.1898116666664</v>
          </cell>
          <cell r="N286">
            <v>205371.33287999997</v>
          </cell>
          <cell r="O286">
            <v>2239525.4871199997</v>
          </cell>
          <cell r="P286">
            <v>0</v>
          </cell>
          <cell r="Q286">
            <v>1426.1898116666664</v>
          </cell>
        </row>
        <row r="287">
          <cell r="A287">
            <v>2002</v>
          </cell>
          <cell r="B287">
            <v>0</v>
          </cell>
          <cell r="C287" t="str">
            <v>Рев.Проспект.262/272</v>
          </cell>
          <cell r="F287">
            <v>1987</v>
          </cell>
          <cell r="G287">
            <v>10100</v>
          </cell>
          <cell r="H287">
            <v>0.7</v>
          </cell>
          <cell r="I287">
            <v>7544218500</v>
          </cell>
          <cell r="J287">
            <v>0.53</v>
          </cell>
          <cell r="K287">
            <v>3986912.207</v>
          </cell>
          <cell r="L287">
            <v>27908.385448999998</v>
          </cell>
          <cell r="M287">
            <v>2325.6987874166666</v>
          </cell>
          <cell r="N287">
            <v>418625.78173499997</v>
          </cell>
          <cell r="O287">
            <v>3568286.425265</v>
          </cell>
          <cell r="P287">
            <v>0</v>
          </cell>
          <cell r="Q287">
            <v>2325.6987874166666</v>
          </cell>
        </row>
        <row r="288">
          <cell r="A288">
            <v>2002</v>
          </cell>
          <cell r="B288">
            <v>0</v>
          </cell>
          <cell r="C288" t="str">
            <v>Интернацион.44/60</v>
          </cell>
          <cell r="F288">
            <v>1985</v>
          </cell>
          <cell r="G288">
            <v>10100</v>
          </cell>
          <cell r="H288">
            <v>0.7</v>
          </cell>
          <cell r="I288">
            <v>7331844780</v>
          </cell>
          <cell r="J288">
            <v>0.55</v>
          </cell>
          <cell r="K288">
            <v>4031783.272</v>
          </cell>
          <cell r="L288">
            <v>28222.482903999997</v>
          </cell>
          <cell r="M288">
            <v>2351.873575333333</v>
          </cell>
          <cell r="N288">
            <v>479782.2093679999</v>
          </cell>
          <cell r="O288">
            <v>3552001.062632</v>
          </cell>
          <cell r="P288">
            <v>0</v>
          </cell>
          <cell r="Q288">
            <v>2351.873575333333</v>
          </cell>
        </row>
        <row r="289">
          <cell r="A289">
            <v>2002</v>
          </cell>
          <cell r="B289">
            <v>0</v>
          </cell>
          <cell r="C289" t="str">
            <v>Топорковская.48/58</v>
          </cell>
          <cell r="F289">
            <v>1981</v>
          </cell>
          <cell r="G289">
            <v>10100</v>
          </cell>
          <cell r="H289">
            <v>0.7</v>
          </cell>
          <cell r="I289">
            <v>9618531000</v>
          </cell>
          <cell r="J289">
            <v>0.56</v>
          </cell>
          <cell r="K289">
            <v>5433149.108</v>
          </cell>
          <cell r="L289">
            <v>38032.043756</v>
          </cell>
          <cell r="M289">
            <v>3169.3369796666666</v>
          </cell>
          <cell r="N289">
            <v>798672.918876</v>
          </cell>
          <cell r="O289">
            <v>4634476.189124</v>
          </cell>
          <cell r="P289">
            <v>0</v>
          </cell>
          <cell r="Q289">
            <v>3169.3369796666666</v>
          </cell>
        </row>
        <row r="290">
          <cell r="A290">
            <v>2002</v>
          </cell>
          <cell r="B290">
            <v>0</v>
          </cell>
          <cell r="C290" t="str">
            <v>Рев.Проспект.212/218</v>
          </cell>
          <cell r="F290">
            <v>1996</v>
          </cell>
          <cell r="G290">
            <v>10101</v>
          </cell>
          <cell r="H290">
            <v>0.8</v>
          </cell>
          <cell r="I290">
            <v>8322694873</v>
          </cell>
          <cell r="J290">
            <v>0.54</v>
          </cell>
          <cell r="K290">
            <v>4470270.763</v>
          </cell>
          <cell r="L290">
            <v>35762.166104</v>
          </cell>
          <cell r="M290">
            <v>2980.180508666667</v>
          </cell>
          <cell r="N290">
            <v>214572.99662400002</v>
          </cell>
          <cell r="O290">
            <v>4255697.766376</v>
          </cell>
          <cell r="P290">
            <v>0</v>
          </cell>
          <cell r="Q290">
            <v>2980.180508666667</v>
          </cell>
        </row>
        <row r="291">
          <cell r="A291">
            <v>2002</v>
          </cell>
          <cell r="B291">
            <v>0</v>
          </cell>
          <cell r="C291" t="str">
            <v>Бубенца.72/1</v>
          </cell>
          <cell r="F291">
            <v>1933</v>
          </cell>
          <cell r="G291">
            <v>10101</v>
          </cell>
          <cell r="H291">
            <v>0.8</v>
          </cell>
          <cell r="I291">
            <v>639492945</v>
          </cell>
          <cell r="J291">
            <v>0.44</v>
          </cell>
          <cell r="K291">
            <v>281106</v>
          </cell>
          <cell r="L291">
            <v>2248.848</v>
          </cell>
          <cell r="M291">
            <v>187.404</v>
          </cell>
          <cell r="N291">
            <v>155170.512</v>
          </cell>
          <cell r="O291">
            <v>125935.48800000001</v>
          </cell>
          <cell r="P291">
            <v>0</v>
          </cell>
          <cell r="Q291">
            <v>187.404</v>
          </cell>
        </row>
        <row r="292">
          <cell r="A292">
            <v>2002</v>
          </cell>
          <cell r="B292">
            <v>0</v>
          </cell>
          <cell r="C292" t="str">
            <v>Лесозащитная.3</v>
          </cell>
          <cell r="F292">
            <v>1956</v>
          </cell>
          <cell r="G292">
            <v>10102</v>
          </cell>
          <cell r="H292">
            <v>1</v>
          </cell>
          <cell r="I292">
            <v>300495000</v>
          </cell>
          <cell r="J292">
            <v>1.64</v>
          </cell>
          <cell r="K292">
            <v>491662</v>
          </cell>
          <cell r="L292">
            <v>4916.62</v>
          </cell>
          <cell r="M292">
            <v>409.7183333333333</v>
          </cell>
          <cell r="N292">
            <v>226164.52</v>
          </cell>
          <cell r="O292">
            <v>265497.48</v>
          </cell>
          <cell r="P292">
            <v>0</v>
          </cell>
          <cell r="Q292">
            <v>409.7183333333333</v>
          </cell>
        </row>
        <row r="293">
          <cell r="A293">
            <v>2002</v>
          </cell>
          <cell r="B293">
            <v>0</v>
          </cell>
          <cell r="C293" t="str">
            <v>Лесозащитная.5</v>
          </cell>
          <cell r="F293">
            <v>1956</v>
          </cell>
          <cell r="G293">
            <v>10102</v>
          </cell>
          <cell r="H293">
            <v>1</v>
          </cell>
          <cell r="I293">
            <v>300495000</v>
          </cell>
          <cell r="J293">
            <v>1.61</v>
          </cell>
          <cell r="K293">
            <v>484158.48</v>
          </cell>
          <cell r="L293">
            <v>4841.5848</v>
          </cell>
          <cell r="M293">
            <v>403.4654</v>
          </cell>
          <cell r="N293">
            <v>222712.90079999997</v>
          </cell>
          <cell r="O293">
            <v>261445.5792</v>
          </cell>
          <cell r="P293">
            <v>0</v>
          </cell>
          <cell r="Q293">
            <v>403.4654</v>
          </cell>
        </row>
        <row r="294">
          <cell r="A294">
            <v>2002</v>
          </cell>
          <cell r="B294">
            <v>0</v>
          </cell>
          <cell r="C294" t="str">
            <v>Кутякова.15/2</v>
          </cell>
          <cell r="F294">
            <v>1984</v>
          </cell>
          <cell r="G294">
            <v>10102</v>
          </cell>
          <cell r="H294">
            <v>1</v>
          </cell>
          <cell r="I294">
            <v>889855000</v>
          </cell>
          <cell r="J294">
            <v>1.14</v>
          </cell>
          <cell r="K294">
            <v>1012365.33</v>
          </cell>
          <cell r="L294">
            <v>10123.6533</v>
          </cell>
          <cell r="M294">
            <v>843.637775</v>
          </cell>
          <cell r="N294">
            <v>182225.7594</v>
          </cell>
          <cell r="O294">
            <v>830139.5706</v>
          </cell>
          <cell r="P294">
            <v>0</v>
          </cell>
          <cell r="Q294">
            <v>843.637775</v>
          </cell>
        </row>
        <row r="295">
          <cell r="A295">
            <v>2002</v>
          </cell>
          <cell r="B295">
            <v>0</v>
          </cell>
          <cell r="C295" t="str">
            <v>Кутякова.15/1</v>
          </cell>
          <cell r="F295">
            <v>1974</v>
          </cell>
          <cell r="G295">
            <v>10102</v>
          </cell>
          <cell r="H295">
            <v>1</v>
          </cell>
          <cell r="I295">
            <v>864306000</v>
          </cell>
          <cell r="J295">
            <v>1.2</v>
          </cell>
          <cell r="K295">
            <v>1036165.53</v>
          </cell>
          <cell r="L295">
            <v>10361.6553</v>
          </cell>
          <cell r="M295">
            <v>863.471275</v>
          </cell>
          <cell r="N295">
            <v>290126.3484</v>
          </cell>
          <cell r="O295">
            <v>746039.1816</v>
          </cell>
          <cell r="P295">
            <v>0</v>
          </cell>
          <cell r="Q295">
            <v>863.471275</v>
          </cell>
        </row>
        <row r="296">
          <cell r="A296">
            <v>2002</v>
          </cell>
          <cell r="B296">
            <v>0</v>
          </cell>
          <cell r="C296" t="str">
            <v>40.Лет.Октября174</v>
          </cell>
          <cell r="F296">
            <v>1974</v>
          </cell>
          <cell r="G296">
            <v>10101</v>
          </cell>
          <cell r="H296">
            <v>0.8</v>
          </cell>
          <cell r="I296">
            <v>16662000</v>
          </cell>
          <cell r="J296">
            <v>1.2</v>
          </cell>
          <cell r="K296">
            <v>19994.4</v>
          </cell>
          <cell r="L296">
            <v>159.95520000000002</v>
          </cell>
          <cell r="M296">
            <v>13.329600000000001</v>
          </cell>
          <cell r="N296">
            <v>4478.7456</v>
          </cell>
          <cell r="O296">
            <v>15515.654400000001</v>
          </cell>
          <cell r="P296">
            <v>0</v>
          </cell>
          <cell r="Q296">
            <v>13.329600000000001</v>
          </cell>
        </row>
        <row r="297">
          <cell r="A297">
            <v>2002</v>
          </cell>
          <cell r="B297">
            <v>0</v>
          </cell>
          <cell r="C297" t="str">
            <v>Коммунистич.80/2</v>
          </cell>
          <cell r="F297">
            <v>1994</v>
          </cell>
          <cell r="G297">
            <v>10101</v>
          </cell>
          <cell r="H297">
            <v>0.8</v>
          </cell>
          <cell r="I297">
            <v>304331000</v>
          </cell>
          <cell r="J297">
            <v>2.77</v>
          </cell>
          <cell r="K297">
            <v>842388.934</v>
          </cell>
          <cell r="L297">
            <v>6739.1114720000005</v>
          </cell>
          <cell r="M297">
            <v>561.5926226666667</v>
          </cell>
          <cell r="N297">
            <v>53912.891776000004</v>
          </cell>
          <cell r="O297">
            <v>788476.042224</v>
          </cell>
          <cell r="P297">
            <v>0</v>
          </cell>
          <cell r="Q297">
            <v>561.5926226666667</v>
          </cell>
        </row>
        <row r="298">
          <cell r="A298">
            <v>2002</v>
          </cell>
          <cell r="B298">
            <v>0</v>
          </cell>
          <cell r="C298" t="str">
            <v>40.Лет.Октября.174/1</v>
          </cell>
          <cell r="F298">
            <v>1971</v>
          </cell>
          <cell r="G298">
            <v>10101</v>
          </cell>
          <cell r="H298">
            <v>0.8</v>
          </cell>
          <cell r="I298">
            <v>418264000</v>
          </cell>
          <cell r="J298">
            <v>1.6</v>
          </cell>
          <cell r="K298">
            <v>670203.611</v>
          </cell>
          <cell r="L298">
            <v>5361.628888000001</v>
          </cell>
          <cell r="M298">
            <v>446.8024073333334</v>
          </cell>
          <cell r="N298">
            <v>166210.49552800003</v>
          </cell>
          <cell r="O298">
            <v>503993.115472</v>
          </cell>
          <cell r="P298">
            <v>0</v>
          </cell>
          <cell r="Q298">
            <v>446.8024073333334</v>
          </cell>
        </row>
        <row r="299">
          <cell r="A299">
            <v>2002</v>
          </cell>
          <cell r="B299">
            <v>0</v>
          </cell>
          <cell r="C299" t="str">
            <v>Кутякова.53/1</v>
          </cell>
          <cell r="F299">
            <v>1975</v>
          </cell>
          <cell r="G299">
            <v>10101</v>
          </cell>
          <cell r="H299">
            <v>0.8</v>
          </cell>
          <cell r="I299">
            <v>1103700000</v>
          </cell>
          <cell r="J299">
            <v>0.97</v>
          </cell>
          <cell r="K299">
            <v>1072520.525</v>
          </cell>
          <cell r="L299">
            <v>8580.1642</v>
          </cell>
          <cell r="M299">
            <v>715.0136833333332</v>
          </cell>
          <cell r="N299">
            <v>231664.43339999998</v>
          </cell>
          <cell r="O299">
            <v>840856.0915999999</v>
          </cell>
          <cell r="P299">
            <v>0</v>
          </cell>
          <cell r="Q299">
            <v>715.0136833333332</v>
          </cell>
        </row>
        <row r="300">
          <cell r="A300">
            <v>2002</v>
          </cell>
          <cell r="B300">
            <v>0</v>
          </cell>
          <cell r="C300" t="str">
            <v>Сеницы 3/23</v>
          </cell>
          <cell r="F300">
            <v>1990</v>
          </cell>
          <cell r="G300">
            <v>10101</v>
          </cell>
          <cell r="H300">
            <v>0.8</v>
          </cell>
          <cell r="K300">
            <v>5197085.4399999995</v>
          </cell>
          <cell r="L300">
            <v>41576.68352</v>
          </cell>
          <cell r="M300">
            <v>3464.7236266666664</v>
          </cell>
          <cell r="N300">
            <v>498920.20224</v>
          </cell>
          <cell r="O300">
            <v>4698165.23776</v>
          </cell>
          <cell r="P300">
            <v>0</v>
          </cell>
          <cell r="Q300">
            <v>3464.7236266666664</v>
          </cell>
          <cell r="R300">
            <v>116976.27</v>
          </cell>
        </row>
        <row r="301">
          <cell r="A301">
            <v>2002</v>
          </cell>
          <cell r="B301">
            <v>0</v>
          </cell>
          <cell r="C301" t="str">
            <v>Рев.проспект 202</v>
          </cell>
          <cell r="F301">
            <v>1977</v>
          </cell>
          <cell r="G301">
            <v>10101</v>
          </cell>
          <cell r="H301">
            <v>0.8</v>
          </cell>
          <cell r="K301">
            <v>4911858.4</v>
          </cell>
          <cell r="L301">
            <v>39294.86720000001</v>
          </cell>
          <cell r="M301">
            <v>3274.5722666666675</v>
          </cell>
          <cell r="N301">
            <v>982371.6800000002</v>
          </cell>
          <cell r="O301">
            <v>3929486.72</v>
          </cell>
          <cell r="P301">
            <v>0</v>
          </cell>
          <cell r="Q301">
            <v>3274.5722666666675</v>
          </cell>
        </row>
        <row r="302">
          <cell r="A302">
            <v>2002</v>
          </cell>
          <cell r="B302">
            <v>0</v>
          </cell>
          <cell r="C302" t="str">
            <v>Нефтебаза №1</v>
          </cell>
          <cell r="F302">
            <v>1958</v>
          </cell>
          <cell r="G302">
            <v>10103</v>
          </cell>
          <cell r="H302">
            <v>2</v>
          </cell>
          <cell r="K302">
            <v>235328</v>
          </cell>
          <cell r="L302">
            <v>4706.56</v>
          </cell>
          <cell r="M302">
            <v>392.21333333333337</v>
          </cell>
          <cell r="N302">
            <v>207088.64</v>
          </cell>
          <cell r="O302">
            <v>28239.359999999986</v>
          </cell>
          <cell r="P302">
            <v>0</v>
          </cell>
          <cell r="Q302">
            <v>392.21333333333337</v>
          </cell>
        </row>
        <row r="303">
          <cell r="A303">
            <v>2002</v>
          </cell>
          <cell r="B303">
            <v>0</v>
          </cell>
          <cell r="C303" t="str">
            <v>Нефтебаза №2</v>
          </cell>
          <cell r="F303">
            <v>1959</v>
          </cell>
          <cell r="G303">
            <v>10103</v>
          </cell>
          <cell r="H303">
            <v>2</v>
          </cell>
          <cell r="K303">
            <v>129312</v>
          </cell>
          <cell r="L303">
            <v>2586.24</v>
          </cell>
          <cell r="M303">
            <v>215.51999999999998</v>
          </cell>
          <cell r="N303">
            <v>111208.31999999999</v>
          </cell>
          <cell r="O303">
            <v>18103.680000000008</v>
          </cell>
          <cell r="P303">
            <v>0</v>
          </cell>
          <cell r="Q303">
            <v>215.51999999999998</v>
          </cell>
        </row>
        <row r="304">
          <cell r="A304">
            <v>2002</v>
          </cell>
          <cell r="B304">
            <v>0</v>
          </cell>
          <cell r="C304" t="str">
            <v>Нефтебаза №4</v>
          </cell>
          <cell r="F304">
            <v>1964</v>
          </cell>
          <cell r="G304">
            <v>10104</v>
          </cell>
          <cell r="H304">
            <v>3.3</v>
          </cell>
          <cell r="K304">
            <v>248056</v>
          </cell>
          <cell r="L304">
            <v>8185.847999999999</v>
          </cell>
          <cell r="M304">
            <v>0</v>
          </cell>
          <cell r="N304">
            <v>311062.224</v>
          </cell>
          <cell r="O304">
            <v>0</v>
          </cell>
          <cell r="P304">
            <v>63006.22399999999</v>
          </cell>
          <cell r="Q304">
            <v>0</v>
          </cell>
        </row>
        <row r="305">
          <cell r="A305">
            <v>2002</v>
          </cell>
          <cell r="B305">
            <v>0</v>
          </cell>
          <cell r="C305" t="str">
            <v>Нефтебаза №5</v>
          </cell>
          <cell r="F305">
            <v>1967</v>
          </cell>
          <cell r="G305">
            <v>10002</v>
          </cell>
          <cell r="H305">
            <v>1.2</v>
          </cell>
          <cell r="K305">
            <v>314470</v>
          </cell>
          <cell r="L305">
            <v>3773.64</v>
          </cell>
          <cell r="M305">
            <v>314.46999999999997</v>
          </cell>
          <cell r="N305">
            <v>132077.4</v>
          </cell>
          <cell r="O305">
            <v>182392.6</v>
          </cell>
          <cell r="P305">
            <v>0</v>
          </cell>
          <cell r="Q305">
            <v>314.46999999999997</v>
          </cell>
        </row>
        <row r="306">
          <cell r="A306">
            <v>2002</v>
          </cell>
          <cell r="B306">
            <v>0</v>
          </cell>
          <cell r="C306" t="str">
            <v>ИТК-4 д.№1</v>
          </cell>
          <cell r="F306">
            <v>1967</v>
          </cell>
          <cell r="G306">
            <v>10101</v>
          </cell>
          <cell r="H306">
            <v>0.8</v>
          </cell>
          <cell r="K306">
            <v>1305512.04</v>
          </cell>
          <cell r="L306">
            <v>10444.09632</v>
          </cell>
          <cell r="M306">
            <v>870.34136</v>
          </cell>
          <cell r="N306">
            <v>365543.3712</v>
          </cell>
          <cell r="O306">
            <v>939968.6688000001</v>
          </cell>
          <cell r="P306">
            <v>0</v>
          </cell>
          <cell r="Q306">
            <v>870.34136</v>
          </cell>
        </row>
        <row r="307">
          <cell r="A307">
            <v>2002</v>
          </cell>
          <cell r="B307">
            <v>0</v>
          </cell>
          <cell r="C307" t="str">
            <v>ИТК-4 д.№2</v>
          </cell>
          <cell r="F307">
            <v>1972</v>
          </cell>
          <cell r="G307">
            <v>10101</v>
          </cell>
          <cell r="H307">
            <v>0.8</v>
          </cell>
          <cell r="K307">
            <v>1610563.3</v>
          </cell>
          <cell r="L307">
            <v>12884.506400000002</v>
          </cell>
          <cell r="M307">
            <v>1073.7088666666668</v>
          </cell>
          <cell r="N307">
            <v>386535.19200000004</v>
          </cell>
          <cell r="O307">
            <v>1224028.108</v>
          </cell>
          <cell r="P307">
            <v>0</v>
          </cell>
          <cell r="Q307">
            <v>1073.7088666666668</v>
          </cell>
        </row>
        <row r="308">
          <cell r="A308">
            <v>2002</v>
          </cell>
          <cell r="B308">
            <v>0</v>
          </cell>
          <cell r="C308" t="str">
            <v>ИТК-4 д.№3</v>
          </cell>
          <cell r="F308">
            <v>1977</v>
          </cell>
          <cell r="G308">
            <v>10101</v>
          </cell>
          <cell r="H308">
            <v>0.8</v>
          </cell>
          <cell r="K308">
            <v>1932676</v>
          </cell>
          <cell r="L308">
            <v>15461.408000000001</v>
          </cell>
          <cell r="M308">
            <v>1288.4506666666668</v>
          </cell>
          <cell r="N308">
            <v>386535.2</v>
          </cell>
          <cell r="O308">
            <v>1546140.8</v>
          </cell>
          <cell r="P308">
            <v>0</v>
          </cell>
          <cell r="Q308">
            <v>1288.4506666666668</v>
          </cell>
        </row>
        <row r="309">
          <cell r="A309">
            <v>2002</v>
          </cell>
          <cell r="B309">
            <v>0</v>
          </cell>
          <cell r="C309" t="str">
            <v>ИТК-4 д.№4</v>
          </cell>
          <cell r="F309">
            <v>1981</v>
          </cell>
          <cell r="G309">
            <v>10101</v>
          </cell>
          <cell r="H309">
            <v>0.8</v>
          </cell>
          <cell r="K309">
            <v>3070808</v>
          </cell>
          <cell r="L309">
            <v>24566.464</v>
          </cell>
          <cell r="M309">
            <v>2047.2053333333333</v>
          </cell>
          <cell r="N309">
            <v>515895.744</v>
          </cell>
          <cell r="O309">
            <v>2554912.256</v>
          </cell>
          <cell r="P309">
            <v>0</v>
          </cell>
          <cell r="Q309">
            <v>2047.2053333333333</v>
          </cell>
        </row>
        <row r="310">
          <cell r="A310">
            <v>2002</v>
          </cell>
          <cell r="B310">
            <v>0</v>
          </cell>
          <cell r="C310" t="str">
            <v>ИТК-4 д.№5</v>
          </cell>
          <cell r="F310">
            <v>1985</v>
          </cell>
          <cell r="G310">
            <v>10101</v>
          </cell>
          <cell r="H310">
            <v>0.8</v>
          </cell>
          <cell r="K310">
            <v>3529386</v>
          </cell>
          <cell r="L310">
            <v>28235.088000000003</v>
          </cell>
          <cell r="M310">
            <v>2352.9240000000004</v>
          </cell>
          <cell r="N310">
            <v>479996.49600000004</v>
          </cell>
          <cell r="O310">
            <v>3049389.5039999997</v>
          </cell>
          <cell r="P310">
            <v>0</v>
          </cell>
          <cell r="Q310">
            <v>2352.9240000000004</v>
          </cell>
        </row>
        <row r="311">
          <cell r="A311">
            <v>2002</v>
          </cell>
          <cell r="B311">
            <v>0</v>
          </cell>
          <cell r="C311" t="str">
            <v>МСО Железнодорожная 30/2</v>
          </cell>
          <cell r="F311">
            <v>1992</v>
          </cell>
          <cell r="G311">
            <v>10101</v>
          </cell>
          <cell r="H311">
            <v>0.8</v>
          </cell>
          <cell r="K311">
            <v>1374042</v>
          </cell>
          <cell r="L311">
            <v>10992.336000000001</v>
          </cell>
          <cell r="M311">
            <v>916.0280000000001</v>
          </cell>
          <cell r="N311">
            <v>109923.36000000002</v>
          </cell>
          <cell r="O311">
            <v>1264118.64</v>
          </cell>
          <cell r="P311">
            <v>0</v>
          </cell>
          <cell r="Q311">
            <v>916.0280000000001</v>
          </cell>
        </row>
        <row r="312">
          <cell r="A312">
            <v>2002</v>
          </cell>
          <cell r="B312">
            <v>0</v>
          </cell>
          <cell r="C312" t="str">
            <v>Заводская 2/1</v>
          </cell>
          <cell r="F312">
            <v>1970</v>
          </cell>
          <cell r="G312">
            <v>10101</v>
          </cell>
          <cell r="H312">
            <v>0.8</v>
          </cell>
          <cell r="K312">
            <v>218321</v>
          </cell>
          <cell r="L312">
            <v>1746.5680000000002</v>
          </cell>
          <cell r="M312">
            <v>145.54733333333334</v>
          </cell>
          <cell r="N312">
            <v>55890.17600000001</v>
          </cell>
          <cell r="O312">
            <v>162430.824</v>
          </cell>
          <cell r="P312">
            <v>0</v>
          </cell>
          <cell r="Q312">
            <v>145.54733333333334</v>
          </cell>
        </row>
        <row r="313">
          <cell r="A313">
            <v>2002</v>
          </cell>
          <cell r="B313">
            <v>0</v>
          </cell>
          <cell r="C313" t="str">
            <v>Заводская 2</v>
          </cell>
          <cell r="F313">
            <v>1970</v>
          </cell>
          <cell r="G313">
            <v>10101</v>
          </cell>
          <cell r="H313">
            <v>0.8</v>
          </cell>
          <cell r="K313">
            <v>46550</v>
          </cell>
          <cell r="L313">
            <v>372.4</v>
          </cell>
          <cell r="M313">
            <v>31.03333333333333</v>
          </cell>
          <cell r="N313">
            <v>11916.8</v>
          </cell>
          <cell r="O313">
            <v>34633.2</v>
          </cell>
          <cell r="P313">
            <v>0</v>
          </cell>
          <cell r="Q313">
            <v>31.03333333333333</v>
          </cell>
        </row>
        <row r="314">
          <cell r="A314">
            <v>2002</v>
          </cell>
          <cell r="B314">
            <v>0</v>
          </cell>
          <cell r="C314" t="str">
            <v>Заводская 3</v>
          </cell>
          <cell r="F314">
            <v>1970</v>
          </cell>
          <cell r="G314">
            <v>10101</v>
          </cell>
          <cell r="H314">
            <v>0.8</v>
          </cell>
          <cell r="K314">
            <v>27417</v>
          </cell>
          <cell r="L314">
            <v>219.336</v>
          </cell>
          <cell r="M314">
            <v>18.278000000000002</v>
          </cell>
          <cell r="N314">
            <v>7018.752</v>
          </cell>
          <cell r="O314">
            <v>20398.248</v>
          </cell>
          <cell r="P314">
            <v>0</v>
          </cell>
          <cell r="Q314">
            <v>18.278000000000002</v>
          </cell>
        </row>
        <row r="315">
          <cell r="A315">
            <v>2002</v>
          </cell>
          <cell r="B315">
            <v>0</v>
          </cell>
          <cell r="C315" t="str">
            <v>Заводская 4</v>
          </cell>
          <cell r="F315">
            <v>1970</v>
          </cell>
          <cell r="G315">
            <v>10101</v>
          </cell>
          <cell r="H315">
            <v>0.8</v>
          </cell>
          <cell r="K315">
            <v>36983</v>
          </cell>
          <cell r="L315">
            <v>295.86400000000003</v>
          </cell>
          <cell r="M315">
            <v>24.655333333333335</v>
          </cell>
          <cell r="N315">
            <v>9467.648000000001</v>
          </cell>
          <cell r="O315">
            <v>27515.352</v>
          </cell>
          <cell r="P315">
            <v>0</v>
          </cell>
          <cell r="Q315">
            <v>24.655333333333335</v>
          </cell>
        </row>
        <row r="316">
          <cell r="A316">
            <v>2002</v>
          </cell>
          <cell r="B316">
            <v>0</v>
          </cell>
          <cell r="C316" t="str">
            <v>Заводская 5</v>
          </cell>
          <cell r="F316">
            <v>1972</v>
          </cell>
          <cell r="G316">
            <v>10101</v>
          </cell>
          <cell r="H316">
            <v>0.8</v>
          </cell>
          <cell r="K316">
            <v>250532</v>
          </cell>
          <cell r="L316">
            <v>2004.256</v>
          </cell>
          <cell r="M316">
            <v>167.02133333333333</v>
          </cell>
          <cell r="N316">
            <v>60127.68</v>
          </cell>
          <cell r="O316">
            <v>190404.32</v>
          </cell>
          <cell r="P316">
            <v>0</v>
          </cell>
          <cell r="Q316">
            <v>167.02133333333333</v>
          </cell>
        </row>
        <row r="317">
          <cell r="A317">
            <v>2002</v>
          </cell>
          <cell r="B317">
            <v>0</v>
          </cell>
          <cell r="C317" t="str">
            <v>Заводская 6</v>
          </cell>
          <cell r="F317">
            <v>1975</v>
          </cell>
          <cell r="G317">
            <v>10101</v>
          </cell>
          <cell r="H317">
            <v>0.8</v>
          </cell>
          <cell r="K317">
            <v>441414</v>
          </cell>
          <cell r="L317">
            <v>3531.312</v>
          </cell>
          <cell r="M317">
            <v>294.276</v>
          </cell>
          <cell r="N317">
            <v>95345.424</v>
          </cell>
          <cell r="O317">
            <v>346068.576</v>
          </cell>
          <cell r="P317">
            <v>0</v>
          </cell>
          <cell r="Q317">
            <v>294.276</v>
          </cell>
        </row>
        <row r="318">
          <cell r="A318">
            <v>2002</v>
          </cell>
          <cell r="B318">
            <v>0</v>
          </cell>
          <cell r="C318" t="str">
            <v>Заводская 8</v>
          </cell>
          <cell r="F318">
            <v>1989</v>
          </cell>
          <cell r="G318">
            <v>10101</v>
          </cell>
          <cell r="H318">
            <v>0.8</v>
          </cell>
          <cell r="K318">
            <v>1106142</v>
          </cell>
          <cell r="L318">
            <v>8849.136</v>
          </cell>
          <cell r="M318">
            <v>737.428</v>
          </cell>
          <cell r="N318">
            <v>115038.76800000001</v>
          </cell>
          <cell r="O318">
            <v>991103.232</v>
          </cell>
          <cell r="P318">
            <v>0</v>
          </cell>
          <cell r="Q318">
            <v>737.428</v>
          </cell>
        </row>
        <row r="319">
          <cell r="A319">
            <v>2002</v>
          </cell>
          <cell r="B319">
            <v>0</v>
          </cell>
          <cell r="C319" t="str">
            <v>Заводская 7</v>
          </cell>
          <cell r="F319">
            <v>1978</v>
          </cell>
          <cell r="G319">
            <v>10101</v>
          </cell>
          <cell r="H319">
            <v>0.8</v>
          </cell>
          <cell r="K319">
            <v>481976</v>
          </cell>
          <cell r="L319">
            <v>3855.8080000000004</v>
          </cell>
          <cell r="M319">
            <v>321.31733333333335</v>
          </cell>
          <cell r="N319">
            <v>92539.392</v>
          </cell>
          <cell r="O319">
            <v>389436.608</v>
          </cell>
          <cell r="P319">
            <v>0</v>
          </cell>
          <cell r="Q319">
            <v>321.31733333333335</v>
          </cell>
        </row>
        <row r="320">
          <cell r="A320">
            <v>2002</v>
          </cell>
          <cell r="B320">
            <v>0</v>
          </cell>
          <cell r="C320" t="str">
            <v>53 Дивизия № 4</v>
          </cell>
          <cell r="F320">
            <v>1968</v>
          </cell>
          <cell r="G320">
            <v>10101</v>
          </cell>
          <cell r="H320">
            <v>0.8</v>
          </cell>
          <cell r="K320">
            <v>702261</v>
          </cell>
          <cell r="L320">
            <v>5618.088000000001</v>
          </cell>
          <cell r="M320">
            <v>468.17400000000004</v>
          </cell>
          <cell r="N320">
            <v>191014.99200000003</v>
          </cell>
          <cell r="O320">
            <v>511246.008</v>
          </cell>
          <cell r="P320">
            <v>0</v>
          </cell>
          <cell r="Q320">
            <v>468.17400000000004</v>
          </cell>
        </row>
        <row r="321">
          <cell r="A321">
            <v>2002</v>
          </cell>
          <cell r="B321">
            <v>0</v>
          </cell>
          <cell r="C321" t="str">
            <v>пер. Камышинский №8</v>
          </cell>
          <cell r="F321">
            <v>1962</v>
          </cell>
          <cell r="G321">
            <v>10101</v>
          </cell>
          <cell r="H321">
            <v>0.8</v>
          </cell>
          <cell r="K321">
            <v>673602.15</v>
          </cell>
          <cell r="L321">
            <v>5388.817200000001</v>
          </cell>
          <cell r="M321">
            <v>449.06810000000013</v>
          </cell>
          <cell r="N321">
            <v>215552.68800000005</v>
          </cell>
          <cell r="O321">
            <v>458049.46199999994</v>
          </cell>
          <cell r="P321">
            <v>0</v>
          </cell>
          <cell r="Q321">
            <v>449.06810000000013</v>
          </cell>
        </row>
        <row r="322">
          <cell r="A322">
            <v>2002</v>
          </cell>
          <cell r="B322">
            <v>0</v>
          </cell>
          <cell r="C322" t="str">
            <v>53 Дивизия № 8\1</v>
          </cell>
          <cell r="F322">
            <v>1982</v>
          </cell>
          <cell r="G322">
            <v>10101</v>
          </cell>
          <cell r="H322">
            <v>0.8</v>
          </cell>
          <cell r="K322">
            <v>1794000</v>
          </cell>
          <cell r="L322">
            <v>14352</v>
          </cell>
          <cell r="M322">
            <v>1196</v>
          </cell>
          <cell r="N322">
            <v>287040</v>
          </cell>
          <cell r="O322">
            <v>1506960</v>
          </cell>
          <cell r="P322">
            <v>0</v>
          </cell>
          <cell r="Q322">
            <v>1196</v>
          </cell>
        </row>
        <row r="323">
          <cell r="A323">
            <v>2002</v>
          </cell>
          <cell r="B323">
            <v>0</v>
          </cell>
          <cell r="C323" t="str">
            <v>53 Дивизия № 8</v>
          </cell>
          <cell r="F323">
            <v>1962</v>
          </cell>
          <cell r="G323">
            <v>10101</v>
          </cell>
          <cell r="H323">
            <v>0.8</v>
          </cell>
          <cell r="K323">
            <v>567271.77</v>
          </cell>
          <cell r="L323">
            <v>4538.1741600000005</v>
          </cell>
          <cell r="M323">
            <v>378.18118000000004</v>
          </cell>
          <cell r="N323">
            <v>181526.96640000003</v>
          </cell>
          <cell r="O323">
            <v>385744.8036</v>
          </cell>
          <cell r="P323">
            <v>0</v>
          </cell>
          <cell r="Q323">
            <v>378.18118000000004</v>
          </cell>
        </row>
        <row r="324">
          <cell r="A324">
            <v>2002</v>
          </cell>
          <cell r="B324">
            <v>0</v>
          </cell>
          <cell r="C324" t="str">
            <v>53 Дивизия № 8\2</v>
          </cell>
          <cell r="F324">
            <v>1984</v>
          </cell>
          <cell r="G324">
            <v>10101</v>
          </cell>
          <cell r="H324">
            <v>0.8</v>
          </cell>
          <cell r="K324">
            <v>3850166.19</v>
          </cell>
          <cell r="L324">
            <v>30801.32952</v>
          </cell>
          <cell r="M324">
            <v>2566.77746</v>
          </cell>
          <cell r="N324">
            <v>554423.93136</v>
          </cell>
          <cell r="O324">
            <v>3295742.2586399997</v>
          </cell>
          <cell r="P324">
            <v>0</v>
          </cell>
          <cell r="Q324">
            <v>2566.77746</v>
          </cell>
        </row>
        <row r="325">
          <cell r="A325">
            <v>2002</v>
          </cell>
          <cell r="B325">
            <v>0</v>
          </cell>
          <cell r="C325" t="str">
            <v>53 Дивизия № 8\3</v>
          </cell>
          <cell r="F325">
            <v>1985</v>
          </cell>
          <cell r="G325">
            <v>10101</v>
          </cell>
          <cell r="H325">
            <v>0.8</v>
          </cell>
          <cell r="K325">
            <v>3431832.3</v>
          </cell>
          <cell r="L325">
            <v>27454.6584</v>
          </cell>
          <cell r="M325">
            <v>2287.8882</v>
          </cell>
          <cell r="N325">
            <v>466729.1928</v>
          </cell>
          <cell r="O325">
            <v>2965103.1072</v>
          </cell>
          <cell r="P325">
            <v>0</v>
          </cell>
          <cell r="Q325">
            <v>2287.8882</v>
          </cell>
        </row>
        <row r="326">
          <cell r="A326">
            <v>2002</v>
          </cell>
          <cell r="B326">
            <v>0</v>
          </cell>
          <cell r="C326" t="str">
            <v>53 Дивизия № 8\4</v>
          </cell>
          <cell r="F326">
            <v>1991</v>
          </cell>
          <cell r="G326">
            <v>10101</v>
          </cell>
          <cell r="H326">
            <v>0.8</v>
          </cell>
          <cell r="K326">
            <v>4547400</v>
          </cell>
          <cell r="L326">
            <v>36379.2</v>
          </cell>
          <cell r="M326">
            <v>3031.6</v>
          </cell>
          <cell r="N326">
            <v>400171.19999999995</v>
          </cell>
          <cell r="O326">
            <v>4147228.8</v>
          </cell>
          <cell r="P326">
            <v>0</v>
          </cell>
          <cell r="Q326">
            <v>3031.6</v>
          </cell>
        </row>
        <row r="327">
          <cell r="A327">
            <v>2002</v>
          </cell>
          <cell r="B327">
            <v>0</v>
          </cell>
          <cell r="C327" t="str">
            <v>53 Дивизия № 6</v>
          </cell>
          <cell r="F327">
            <v>1968</v>
          </cell>
          <cell r="G327">
            <v>10101</v>
          </cell>
          <cell r="H327">
            <v>0.8</v>
          </cell>
          <cell r="K327">
            <v>646037.34</v>
          </cell>
          <cell r="L327">
            <v>5168.29872</v>
          </cell>
          <cell r="M327">
            <v>430.69156</v>
          </cell>
          <cell r="N327">
            <v>175722.15648</v>
          </cell>
          <cell r="O327">
            <v>470315.18351999996</v>
          </cell>
          <cell r="P327">
            <v>0</v>
          </cell>
          <cell r="Q327">
            <v>430.69156</v>
          </cell>
        </row>
        <row r="328">
          <cell r="A328">
            <v>2002</v>
          </cell>
          <cell r="B328">
            <v>0</v>
          </cell>
          <cell r="C328" t="str">
            <v>пер. Камышинский №3\1</v>
          </cell>
          <cell r="F328">
            <v>1975</v>
          </cell>
          <cell r="G328">
            <v>10101</v>
          </cell>
          <cell r="H328">
            <v>0.8</v>
          </cell>
          <cell r="K328">
            <v>1327560</v>
          </cell>
          <cell r="L328">
            <v>10620.48</v>
          </cell>
          <cell r="M328">
            <v>885.04</v>
          </cell>
          <cell r="N328">
            <v>286752.95999999996</v>
          </cell>
          <cell r="O328">
            <v>1040807.04</v>
          </cell>
          <cell r="P328">
            <v>0</v>
          </cell>
          <cell r="Q328">
            <v>885.04</v>
          </cell>
        </row>
        <row r="329">
          <cell r="A329">
            <v>2002</v>
          </cell>
          <cell r="B329">
            <v>0</v>
          </cell>
          <cell r="C329" t="str">
            <v>пер. Камышинский №4\1</v>
          </cell>
          <cell r="F329">
            <v>1971</v>
          </cell>
          <cell r="G329">
            <v>10101</v>
          </cell>
          <cell r="H329">
            <v>0.8</v>
          </cell>
          <cell r="K329">
            <v>1082930.16</v>
          </cell>
          <cell r="L329">
            <v>8663.441280000001</v>
          </cell>
          <cell r="M329">
            <v>721.9534400000001</v>
          </cell>
          <cell r="N329">
            <v>268566.67968</v>
          </cell>
          <cell r="O329">
            <v>814363.4803199999</v>
          </cell>
          <cell r="P329">
            <v>0</v>
          </cell>
          <cell r="Q329">
            <v>721.9534400000001</v>
          </cell>
        </row>
        <row r="330">
          <cell r="A330">
            <v>2002</v>
          </cell>
          <cell r="B330">
            <v>0</v>
          </cell>
          <cell r="C330" t="str">
            <v>пер. Камышинский №5</v>
          </cell>
          <cell r="F330">
            <v>1959</v>
          </cell>
          <cell r="G330">
            <v>10101</v>
          </cell>
          <cell r="H330">
            <v>0.8</v>
          </cell>
          <cell r="K330">
            <v>95889.3</v>
          </cell>
          <cell r="L330">
            <v>767.1144</v>
          </cell>
          <cell r="M330">
            <v>63.9262</v>
          </cell>
          <cell r="N330">
            <v>32985.919200000004</v>
          </cell>
          <cell r="O330">
            <v>62903.3808</v>
          </cell>
          <cell r="P330">
            <v>0</v>
          </cell>
          <cell r="Q330">
            <v>63.9262</v>
          </cell>
        </row>
        <row r="331">
          <cell r="A331">
            <v>2002</v>
          </cell>
          <cell r="B331">
            <v>0</v>
          </cell>
          <cell r="C331" t="str">
            <v>пер. Камышинский №7</v>
          </cell>
          <cell r="F331">
            <v>1964</v>
          </cell>
          <cell r="G331">
            <v>10101</v>
          </cell>
          <cell r="H331">
            <v>0.8</v>
          </cell>
          <cell r="K331">
            <v>552991.53</v>
          </cell>
          <cell r="L331">
            <v>4423.93224</v>
          </cell>
          <cell r="M331">
            <v>368.66102</v>
          </cell>
          <cell r="N331">
            <v>168109.42512</v>
          </cell>
          <cell r="O331">
            <v>384882.10488</v>
          </cell>
          <cell r="P331">
            <v>0</v>
          </cell>
          <cell r="Q331">
            <v>368.66102</v>
          </cell>
        </row>
        <row r="332">
          <cell r="A332">
            <v>2002</v>
          </cell>
          <cell r="B332">
            <v>0</v>
          </cell>
          <cell r="C332" t="str">
            <v>Блок культ.быт.</v>
          </cell>
          <cell r="F332">
            <v>1984</v>
          </cell>
          <cell r="G332">
            <v>10002</v>
          </cell>
          <cell r="H332">
            <v>1.2</v>
          </cell>
          <cell r="K332">
            <v>566916.59</v>
          </cell>
          <cell r="L332">
            <v>6802.99908</v>
          </cell>
          <cell r="M332">
            <v>566.9165899999999</v>
          </cell>
          <cell r="N332">
            <v>122453.98344</v>
          </cell>
          <cell r="O332">
            <v>444462.60656</v>
          </cell>
          <cell r="P332">
            <v>0</v>
          </cell>
          <cell r="Q332">
            <v>566.9165899999999</v>
          </cell>
        </row>
        <row r="333">
          <cell r="A333">
            <v>2002</v>
          </cell>
          <cell r="B333">
            <v>0</v>
          </cell>
          <cell r="C333" t="str">
            <v>Октябрьская 2/4</v>
          </cell>
          <cell r="F333">
            <v>1997</v>
          </cell>
          <cell r="G333">
            <v>10102</v>
          </cell>
          <cell r="H333">
            <v>1</v>
          </cell>
          <cell r="K333">
            <v>175238</v>
          </cell>
          <cell r="L333">
            <v>1752.38</v>
          </cell>
          <cell r="M333">
            <v>146.03166666666667</v>
          </cell>
          <cell r="N333">
            <v>8761.900000000001</v>
          </cell>
          <cell r="O333">
            <v>166476.1</v>
          </cell>
          <cell r="P333">
            <v>0</v>
          </cell>
          <cell r="Q333">
            <v>146.03166666666667</v>
          </cell>
          <cell r="R333">
            <v>175238</v>
          </cell>
        </row>
        <row r="334">
          <cell r="A334">
            <v>2002</v>
          </cell>
          <cell r="B334">
            <v>0</v>
          </cell>
          <cell r="C334" t="str">
            <v>пер.1-ый Целинный №14</v>
          </cell>
          <cell r="F334">
            <v>1997</v>
          </cell>
          <cell r="G334">
            <v>10102</v>
          </cell>
          <cell r="H334">
            <v>1</v>
          </cell>
          <cell r="K334">
            <v>317400</v>
          </cell>
          <cell r="L334">
            <v>3174</v>
          </cell>
          <cell r="M334">
            <v>264.5</v>
          </cell>
          <cell r="N334">
            <v>15870</v>
          </cell>
          <cell r="O334">
            <v>301530</v>
          </cell>
          <cell r="P334">
            <v>0</v>
          </cell>
          <cell r="Q334">
            <v>264.5</v>
          </cell>
        </row>
        <row r="335">
          <cell r="A335">
            <v>2002</v>
          </cell>
          <cell r="B335">
            <v>0</v>
          </cell>
          <cell r="C335" t="str">
            <v>пер.1-ый Целинный №19</v>
          </cell>
          <cell r="F335">
            <v>1997</v>
          </cell>
          <cell r="G335">
            <v>10102</v>
          </cell>
          <cell r="H335">
            <v>1</v>
          </cell>
          <cell r="K335">
            <v>308900</v>
          </cell>
          <cell r="L335">
            <v>3089</v>
          </cell>
          <cell r="M335">
            <v>257.4166666666667</v>
          </cell>
          <cell r="N335">
            <v>15445</v>
          </cell>
          <cell r="O335">
            <v>293455</v>
          </cell>
          <cell r="P335">
            <v>0</v>
          </cell>
          <cell r="Q335">
            <v>257.4166666666667</v>
          </cell>
        </row>
        <row r="336">
          <cell r="A336">
            <v>2002</v>
          </cell>
          <cell r="B336">
            <v>0</v>
          </cell>
          <cell r="C336" t="str">
            <v>пер.1-ый Целинный №15</v>
          </cell>
          <cell r="F336">
            <v>1997</v>
          </cell>
          <cell r="G336">
            <v>10102</v>
          </cell>
          <cell r="H336">
            <v>1</v>
          </cell>
          <cell r="K336">
            <v>308000</v>
          </cell>
          <cell r="L336">
            <v>3080</v>
          </cell>
          <cell r="M336">
            <v>256.6666666666667</v>
          </cell>
          <cell r="N336">
            <v>15400</v>
          </cell>
          <cell r="O336">
            <v>292600</v>
          </cell>
          <cell r="P336">
            <v>0</v>
          </cell>
          <cell r="Q336">
            <v>256.6666666666667</v>
          </cell>
        </row>
        <row r="337">
          <cell r="A337">
            <v>2002</v>
          </cell>
          <cell r="B337">
            <v>0</v>
          </cell>
          <cell r="C337" t="str">
            <v>Кутякова №30/1</v>
          </cell>
          <cell r="F337">
            <v>1997</v>
          </cell>
          <cell r="G337">
            <v>10100</v>
          </cell>
          <cell r="H337">
            <v>0.7</v>
          </cell>
          <cell r="K337">
            <v>1194700</v>
          </cell>
          <cell r="L337">
            <v>8362.9</v>
          </cell>
          <cell r="M337">
            <v>696.9083333333333</v>
          </cell>
          <cell r="N337">
            <v>41814.5</v>
          </cell>
          <cell r="O337">
            <v>1152885.5</v>
          </cell>
          <cell r="P337">
            <v>0</v>
          </cell>
          <cell r="Q337">
            <v>696.9083333333333</v>
          </cell>
        </row>
        <row r="338">
          <cell r="A338">
            <v>2002</v>
          </cell>
          <cell r="B338">
            <v>0</v>
          </cell>
          <cell r="C338" t="str">
            <v>Горького №109</v>
          </cell>
          <cell r="F338">
            <v>1952</v>
          </cell>
          <cell r="G338">
            <v>10101</v>
          </cell>
          <cell r="H338">
            <v>0.8</v>
          </cell>
          <cell r="K338">
            <v>273136.5</v>
          </cell>
          <cell r="L338">
            <v>2185.092</v>
          </cell>
          <cell r="M338">
            <v>182.091</v>
          </cell>
          <cell r="N338">
            <v>109254.6</v>
          </cell>
          <cell r="O338">
            <v>163881.9</v>
          </cell>
          <cell r="P338">
            <v>0</v>
          </cell>
          <cell r="Q338">
            <v>182.091</v>
          </cell>
        </row>
        <row r="339">
          <cell r="A339">
            <v>2002</v>
          </cell>
          <cell r="B339">
            <v>0</v>
          </cell>
          <cell r="C339" t="str">
            <v>Горького №107</v>
          </cell>
          <cell r="F339">
            <v>1952</v>
          </cell>
          <cell r="G339">
            <v>10101</v>
          </cell>
          <cell r="H339">
            <v>0.8</v>
          </cell>
          <cell r="K339">
            <v>273136.5</v>
          </cell>
          <cell r="L339">
            <v>2185.092</v>
          </cell>
          <cell r="M339">
            <v>182.091</v>
          </cell>
          <cell r="N339">
            <v>109254.6</v>
          </cell>
          <cell r="O339">
            <v>163881.9</v>
          </cell>
          <cell r="P339">
            <v>0</v>
          </cell>
          <cell r="Q339">
            <v>182.091</v>
          </cell>
        </row>
        <row r="340">
          <cell r="A340">
            <v>2002</v>
          </cell>
          <cell r="B340">
            <v>0</v>
          </cell>
          <cell r="C340" t="str">
            <v>Толстого №26</v>
          </cell>
          <cell r="F340">
            <v>1976</v>
          </cell>
          <cell r="G340">
            <v>10101</v>
          </cell>
          <cell r="H340">
            <v>0.8</v>
          </cell>
          <cell r="K340">
            <v>3279432</v>
          </cell>
          <cell r="L340">
            <v>26235.456000000002</v>
          </cell>
          <cell r="M340">
            <v>2186.288</v>
          </cell>
          <cell r="N340">
            <v>682121.856</v>
          </cell>
          <cell r="O340">
            <v>2597310.144</v>
          </cell>
          <cell r="P340">
            <v>0</v>
          </cell>
          <cell r="Q340">
            <v>2186.288</v>
          </cell>
        </row>
        <row r="341">
          <cell r="A341">
            <v>2002</v>
          </cell>
          <cell r="B341">
            <v>0</v>
          </cell>
          <cell r="C341" t="str">
            <v>Котельная.Дсу-2</v>
          </cell>
          <cell r="F341">
            <v>1975</v>
          </cell>
          <cell r="G341">
            <v>10101</v>
          </cell>
          <cell r="H341">
            <v>0.8</v>
          </cell>
          <cell r="I341">
            <v>176081100</v>
          </cell>
          <cell r="J341">
            <v>0.61</v>
          </cell>
          <cell r="K341">
            <v>106989.409</v>
          </cell>
          <cell r="L341">
            <v>855.9152720000001</v>
          </cell>
          <cell r="M341">
            <v>71.32627266666667</v>
          </cell>
          <cell r="N341">
            <v>23109.712344000003</v>
          </cell>
          <cell r="O341">
            <v>83879.696656</v>
          </cell>
          <cell r="P341">
            <v>0</v>
          </cell>
          <cell r="Q341">
            <v>71.32627266666667</v>
          </cell>
        </row>
        <row r="342">
          <cell r="A342">
            <v>2002</v>
          </cell>
          <cell r="B342">
            <v>0</v>
          </cell>
          <cell r="C342" t="str">
            <v>4 ый Лесозащ Пер 14</v>
          </cell>
          <cell r="F342">
            <v>1996</v>
          </cell>
          <cell r="G342">
            <v>10103</v>
          </cell>
          <cell r="H342">
            <v>2</v>
          </cell>
          <cell r="I342">
            <v>1642848</v>
          </cell>
          <cell r="J342">
            <v>1.3</v>
          </cell>
          <cell r="K342">
            <v>2135.702</v>
          </cell>
          <cell r="L342">
            <v>42.714040000000004</v>
          </cell>
          <cell r="M342">
            <v>3.5595033333333337</v>
          </cell>
          <cell r="N342">
            <v>256.28424</v>
          </cell>
          <cell r="O342">
            <v>1879.4177600000003</v>
          </cell>
          <cell r="P342">
            <v>0</v>
          </cell>
          <cell r="Q342">
            <v>3.5595033333333337</v>
          </cell>
        </row>
        <row r="343">
          <cell r="A343">
            <v>2002</v>
          </cell>
          <cell r="B343">
            <v>0</v>
          </cell>
          <cell r="C343" t="str">
            <v>Вокзальная 60</v>
          </cell>
          <cell r="F343">
            <v>1961</v>
          </cell>
          <cell r="G343">
            <v>10104</v>
          </cell>
          <cell r="H343">
            <v>3.3</v>
          </cell>
          <cell r="I343">
            <v>32740500</v>
          </cell>
          <cell r="J343">
            <v>1.33</v>
          </cell>
          <cell r="K343">
            <v>43544.865</v>
          </cell>
          <cell r="L343">
            <v>1436.980545</v>
          </cell>
          <cell r="M343">
            <v>0</v>
          </cell>
          <cell r="N343">
            <v>58916.202345</v>
          </cell>
          <cell r="O343">
            <v>0</v>
          </cell>
          <cell r="P343">
            <v>15371.337345</v>
          </cell>
          <cell r="Q343">
            <v>0</v>
          </cell>
        </row>
        <row r="344">
          <cell r="A344">
            <v>2002</v>
          </cell>
          <cell r="B344">
            <v>0</v>
          </cell>
          <cell r="C344" t="str">
            <v>М-Горького 103</v>
          </cell>
          <cell r="F344">
            <v>1952</v>
          </cell>
          <cell r="G344">
            <v>10101</v>
          </cell>
          <cell r="H344">
            <v>0.8</v>
          </cell>
          <cell r="I344">
            <v>409570200</v>
          </cell>
          <cell r="J344">
            <v>1.33</v>
          </cell>
          <cell r="K344">
            <v>544728.366</v>
          </cell>
          <cell r="L344">
            <v>4357.826928</v>
          </cell>
          <cell r="M344">
            <v>363.15224400000005</v>
          </cell>
          <cell r="N344">
            <v>217891.3464</v>
          </cell>
          <cell r="O344">
            <v>326837.0196</v>
          </cell>
          <cell r="P344">
            <v>0</v>
          </cell>
          <cell r="Q344">
            <v>363.15224400000005</v>
          </cell>
        </row>
        <row r="345">
          <cell r="A345">
            <v>2002</v>
          </cell>
          <cell r="B345">
            <v>0</v>
          </cell>
          <cell r="C345" t="str">
            <v>Общежитие. сзм</v>
          </cell>
          <cell r="F345">
            <v>1985</v>
          </cell>
          <cell r="G345">
            <v>10101</v>
          </cell>
          <cell r="H345">
            <v>0.8</v>
          </cell>
          <cell r="I345">
            <v>6216156180</v>
          </cell>
          <cell r="J345">
            <v>0.94</v>
          </cell>
          <cell r="K345">
            <v>5828561.158</v>
          </cell>
          <cell r="L345">
            <v>46628.489264</v>
          </cell>
          <cell r="M345">
            <v>3885.707438666667</v>
          </cell>
          <cell r="N345">
            <v>792684.317488</v>
          </cell>
          <cell r="O345">
            <v>5035876.840512</v>
          </cell>
          <cell r="P345">
            <v>0</v>
          </cell>
          <cell r="Q345">
            <v>3885.707438666667</v>
          </cell>
        </row>
        <row r="346">
          <cell r="A346">
            <v>2002</v>
          </cell>
          <cell r="B346">
            <v>0</v>
          </cell>
          <cell r="C346" t="str">
            <v>Комарова 18</v>
          </cell>
          <cell r="E346">
            <v>11</v>
          </cell>
          <cell r="F346">
            <v>1998</v>
          </cell>
          <cell r="G346">
            <v>10101</v>
          </cell>
          <cell r="H346">
            <v>0.8</v>
          </cell>
          <cell r="K346">
            <v>87905</v>
          </cell>
          <cell r="L346">
            <v>703.24</v>
          </cell>
          <cell r="M346">
            <v>58.60333333333333</v>
          </cell>
          <cell r="N346">
            <v>2812.96</v>
          </cell>
          <cell r="O346">
            <v>85092.04</v>
          </cell>
          <cell r="P346">
            <v>0</v>
          </cell>
          <cell r="Q346">
            <v>58.60333333333333</v>
          </cell>
          <cell r="R346">
            <v>87905</v>
          </cell>
        </row>
        <row r="347">
          <cell r="A347">
            <v>2002</v>
          </cell>
          <cell r="B347">
            <v>0</v>
          </cell>
          <cell r="C347" t="str">
            <v>Рабочая 15</v>
          </cell>
          <cell r="E347">
            <v>11</v>
          </cell>
          <cell r="F347">
            <v>1980</v>
          </cell>
          <cell r="G347">
            <v>10101</v>
          </cell>
          <cell r="H347">
            <v>0.8</v>
          </cell>
          <cell r="K347">
            <v>87905</v>
          </cell>
          <cell r="L347">
            <v>703.24</v>
          </cell>
          <cell r="M347">
            <v>58.60333333333333</v>
          </cell>
          <cell r="N347">
            <v>15471.28</v>
          </cell>
          <cell r="O347">
            <v>72433.72</v>
          </cell>
          <cell r="P347">
            <v>0</v>
          </cell>
          <cell r="Q347">
            <v>58.60333333333333</v>
          </cell>
          <cell r="R347">
            <v>87905</v>
          </cell>
        </row>
        <row r="348">
          <cell r="A348">
            <v>2002</v>
          </cell>
          <cell r="B348">
            <v>0</v>
          </cell>
          <cell r="C348" t="str">
            <v>Рабочая 11</v>
          </cell>
          <cell r="E348">
            <v>11</v>
          </cell>
          <cell r="F348">
            <v>1983</v>
          </cell>
          <cell r="G348">
            <v>10101</v>
          </cell>
          <cell r="H348">
            <v>1</v>
          </cell>
          <cell r="K348">
            <v>797088.86</v>
          </cell>
          <cell r="L348">
            <v>7970.8886</v>
          </cell>
          <cell r="M348">
            <v>664.2407166666667</v>
          </cell>
          <cell r="N348">
            <v>151446.8834</v>
          </cell>
          <cell r="O348">
            <v>645641.9765999999</v>
          </cell>
          <cell r="P348">
            <v>0</v>
          </cell>
          <cell r="Q348">
            <v>664.2407166666667</v>
          </cell>
          <cell r="R348">
            <v>797088.86</v>
          </cell>
        </row>
        <row r="349">
          <cell r="A349">
            <v>2002</v>
          </cell>
          <cell r="B349">
            <v>0</v>
          </cell>
          <cell r="C349" t="str">
            <v>Комарова 20 1кв.</v>
          </cell>
          <cell r="E349">
            <v>11</v>
          </cell>
          <cell r="F349">
            <v>1980</v>
          </cell>
          <cell r="G349">
            <v>10101</v>
          </cell>
          <cell r="H349">
            <v>0.8</v>
          </cell>
          <cell r="K349">
            <v>105000</v>
          </cell>
          <cell r="L349">
            <v>840</v>
          </cell>
          <cell r="M349">
            <v>70</v>
          </cell>
          <cell r="N349">
            <v>18480</v>
          </cell>
          <cell r="O349">
            <v>86520</v>
          </cell>
          <cell r="P349">
            <v>0</v>
          </cell>
          <cell r="Q349">
            <v>70</v>
          </cell>
          <cell r="R349">
            <v>105000</v>
          </cell>
        </row>
        <row r="350">
          <cell r="A350">
            <v>2002</v>
          </cell>
          <cell r="B350">
            <v>0</v>
          </cell>
          <cell r="C350" t="str">
            <v>Гоголя 21/1</v>
          </cell>
          <cell r="E350">
            <v>11</v>
          </cell>
          <cell r="F350">
            <v>1975</v>
          </cell>
          <cell r="G350">
            <v>10101</v>
          </cell>
          <cell r="H350">
            <v>0.8</v>
          </cell>
          <cell r="K350">
            <v>349587.81</v>
          </cell>
          <cell r="L350">
            <v>2796.7024800000004</v>
          </cell>
          <cell r="M350">
            <v>233.05854000000002</v>
          </cell>
          <cell r="N350">
            <v>75510.96696</v>
          </cell>
          <cell r="O350">
            <v>274076.84304</v>
          </cell>
          <cell r="P350">
            <v>0</v>
          </cell>
          <cell r="Q350">
            <v>233.05854000000002</v>
          </cell>
          <cell r="R350">
            <v>349587.81</v>
          </cell>
        </row>
        <row r="351">
          <cell r="A351">
            <v>2002</v>
          </cell>
          <cell r="B351">
            <v>0</v>
          </cell>
          <cell r="C351" t="str">
            <v>Кутякова 37/3</v>
          </cell>
          <cell r="F351">
            <v>2000</v>
          </cell>
          <cell r="G351">
            <v>10101</v>
          </cell>
          <cell r="H351">
            <v>0.8</v>
          </cell>
          <cell r="K351">
            <v>256212.47</v>
          </cell>
          <cell r="L351">
            <v>2049.6997600000004</v>
          </cell>
          <cell r="M351">
            <v>170.80831333333336</v>
          </cell>
          <cell r="N351">
            <v>4099.399520000001</v>
          </cell>
          <cell r="O351">
            <v>252113.07048</v>
          </cell>
          <cell r="P351">
            <v>0</v>
          </cell>
          <cell r="Q351">
            <v>170.80831333333336</v>
          </cell>
          <cell r="R351">
            <v>256212.47</v>
          </cell>
        </row>
        <row r="352">
          <cell r="A352">
            <v>2002</v>
          </cell>
          <cell r="B352">
            <v>0</v>
          </cell>
          <cell r="C352" t="str">
            <v>Топорковская, 93</v>
          </cell>
          <cell r="F352">
            <v>2000</v>
          </cell>
          <cell r="G352">
            <v>10101</v>
          </cell>
          <cell r="H352">
            <v>0.8</v>
          </cell>
          <cell r="K352">
            <v>2642107</v>
          </cell>
          <cell r="L352">
            <v>21136.856</v>
          </cell>
          <cell r="M352">
            <v>1761.4046666666666</v>
          </cell>
          <cell r="N352">
            <v>42273.712</v>
          </cell>
          <cell r="O352">
            <v>2599833.288</v>
          </cell>
          <cell r="P352">
            <v>0</v>
          </cell>
          <cell r="Q352">
            <v>1761.4046666666666</v>
          </cell>
          <cell r="R352">
            <v>2642107</v>
          </cell>
        </row>
        <row r="353">
          <cell r="A353">
            <v>2002</v>
          </cell>
          <cell r="B353">
            <v>0</v>
          </cell>
          <cell r="C353" t="str">
            <v>Пионерская 2/2</v>
          </cell>
          <cell r="E353">
            <v>5</v>
          </cell>
          <cell r="F353">
            <v>1972</v>
          </cell>
          <cell r="G353">
            <v>10101</v>
          </cell>
          <cell r="H353">
            <v>0.8</v>
          </cell>
          <cell r="K353">
            <v>776371.44</v>
          </cell>
          <cell r="L353">
            <v>6210.97152</v>
          </cell>
          <cell r="M353">
            <v>517.58096</v>
          </cell>
          <cell r="N353">
            <v>186329.1456</v>
          </cell>
          <cell r="O353">
            <v>590042.2944</v>
          </cell>
          <cell r="P353">
            <v>0</v>
          </cell>
          <cell r="Q353">
            <v>517.58096</v>
          </cell>
          <cell r="R353">
            <v>776371.44</v>
          </cell>
        </row>
        <row r="354">
          <cell r="A354">
            <v>2002</v>
          </cell>
          <cell r="B354">
            <v>0</v>
          </cell>
          <cell r="C354" t="str">
            <v>Пионерская 2/1</v>
          </cell>
          <cell r="E354">
            <v>5</v>
          </cell>
          <cell r="F354">
            <v>1971</v>
          </cell>
          <cell r="G354">
            <v>10101</v>
          </cell>
          <cell r="H354">
            <v>0.8</v>
          </cell>
          <cell r="K354">
            <v>776371.44</v>
          </cell>
          <cell r="L354">
            <v>6210.97152</v>
          </cell>
          <cell r="M354">
            <v>517.58096</v>
          </cell>
          <cell r="N354">
            <v>192540.11712</v>
          </cell>
          <cell r="O354">
            <v>583831.3228799999</v>
          </cell>
          <cell r="P354">
            <v>0</v>
          </cell>
          <cell r="Q354">
            <v>517.58096</v>
          </cell>
          <cell r="R354">
            <v>776371.44</v>
          </cell>
        </row>
        <row r="355">
          <cell r="A355">
            <v>2002</v>
          </cell>
          <cell r="B355">
            <v>0</v>
          </cell>
          <cell r="C355" t="str">
            <v>Кутякова 32</v>
          </cell>
          <cell r="E355">
            <v>5</v>
          </cell>
          <cell r="F355">
            <v>1966</v>
          </cell>
          <cell r="G355">
            <v>10101</v>
          </cell>
          <cell r="H355">
            <v>0.8</v>
          </cell>
          <cell r="K355">
            <v>566904</v>
          </cell>
          <cell r="L355">
            <v>4535.232</v>
          </cell>
          <cell r="M355">
            <v>377.936</v>
          </cell>
          <cell r="N355">
            <v>163268.352</v>
          </cell>
          <cell r="O355">
            <v>403635.648</v>
          </cell>
          <cell r="P355">
            <v>0</v>
          </cell>
          <cell r="Q355">
            <v>377.936</v>
          </cell>
          <cell r="R355">
            <v>566904</v>
          </cell>
        </row>
        <row r="356">
          <cell r="A356">
            <v>2002</v>
          </cell>
          <cell r="B356">
            <v>0</v>
          </cell>
          <cell r="C356" t="str">
            <v>Железнодорожная 34/1</v>
          </cell>
          <cell r="E356">
            <v>7</v>
          </cell>
          <cell r="F356">
            <v>1998</v>
          </cell>
          <cell r="G356">
            <v>10101</v>
          </cell>
          <cell r="H356">
            <v>0.8</v>
          </cell>
          <cell r="K356">
            <v>397000</v>
          </cell>
          <cell r="L356">
            <v>3176</v>
          </cell>
          <cell r="M356">
            <v>264.6666666666667</v>
          </cell>
          <cell r="N356">
            <v>12704</v>
          </cell>
          <cell r="O356">
            <v>384296</v>
          </cell>
          <cell r="P356">
            <v>0</v>
          </cell>
          <cell r="Q356">
            <v>264.6666666666667</v>
          </cell>
          <cell r="R356">
            <v>397000</v>
          </cell>
        </row>
        <row r="357">
          <cell r="A357">
            <v>2002</v>
          </cell>
          <cell r="C357" t="str">
            <v>Карьер МВД  7 кв 6</v>
          </cell>
          <cell r="E357">
            <v>4</v>
          </cell>
          <cell r="F357">
            <v>2001</v>
          </cell>
          <cell r="G357">
            <v>10101</v>
          </cell>
          <cell r="H357">
            <v>0.8</v>
          </cell>
          <cell r="K357">
            <v>44231</v>
          </cell>
          <cell r="L357">
            <v>353.848</v>
          </cell>
          <cell r="M357">
            <v>29.487333333333336</v>
          </cell>
          <cell r="N357">
            <v>353.848</v>
          </cell>
          <cell r="O357">
            <v>43877.152</v>
          </cell>
          <cell r="P357">
            <v>0</v>
          </cell>
          <cell r="Q357">
            <v>29.487333333333336</v>
          </cell>
        </row>
        <row r="358">
          <cell r="A358">
            <v>2002</v>
          </cell>
          <cell r="B358">
            <v>0</v>
          </cell>
          <cell r="C358" t="str">
            <v>ИТОГО</v>
          </cell>
          <cell r="F358" t="str">
            <v>ПО ЖИЛЫМ ДОМАМ</v>
          </cell>
          <cell r="I358">
            <v>7141666908</v>
          </cell>
          <cell r="J358">
            <v>17.58</v>
          </cell>
          <cell r="K358">
            <v>302508365.97242993</v>
          </cell>
          <cell r="L358">
            <v>2671627.777623972</v>
          </cell>
          <cell r="M358">
            <v>195282.55422871155</v>
          </cell>
          <cell r="N358">
            <v>72722472.3398437</v>
          </cell>
          <cell r="O358">
            <v>238509697.55277133</v>
          </cell>
          <cell r="P358">
            <v>8723803.920185028</v>
          </cell>
          <cell r="Q358">
            <v>195282.55422871155</v>
          </cell>
          <cell r="R358">
            <v>13559167.29</v>
          </cell>
        </row>
        <row r="359">
          <cell r="A359">
            <v>2002</v>
          </cell>
          <cell r="B359">
            <v>0</v>
          </cell>
          <cell r="C359" t="str">
            <v>ИТОГО</v>
          </cell>
          <cell r="F359" t="str">
            <v>ПО ЖИЛЬЮ</v>
          </cell>
          <cell r="I359">
            <v>413977388904</v>
          </cell>
          <cell r="J359">
            <v>55.8</v>
          </cell>
          <cell r="K359">
            <v>304549728.33496994</v>
          </cell>
          <cell r="L359">
            <v>2708906.347943562</v>
          </cell>
          <cell r="M359">
            <v>196045.22323455822</v>
          </cell>
          <cell r="N359">
            <v>75469136.82627574</v>
          </cell>
          <cell r="O359">
            <v>239152683.93819654</v>
          </cell>
          <cell r="P359">
            <v>10072092.429502267</v>
          </cell>
          <cell r="Q359">
            <v>196045.22323455822</v>
          </cell>
          <cell r="R359">
            <v>13559167.29</v>
          </cell>
        </row>
        <row r="360">
          <cell r="A360">
            <v>2002</v>
          </cell>
          <cell r="B360">
            <v>0</v>
          </cell>
        </row>
        <row r="361">
          <cell r="A361">
            <v>2002</v>
          </cell>
          <cell r="B361">
            <v>0</v>
          </cell>
          <cell r="F361" t="str">
            <v>ГОСТИНИЦА "СПУТНИК"</v>
          </cell>
        </row>
        <row r="362">
          <cell r="A362">
            <v>2002</v>
          </cell>
          <cell r="B362">
            <v>0</v>
          </cell>
          <cell r="C362" t="str">
            <v>Здание.</v>
          </cell>
          <cell r="F362" t="str">
            <v/>
          </cell>
          <cell r="G362" t="str">
            <v/>
          </cell>
        </row>
        <row r="363">
          <cell r="A363">
            <v>2002</v>
          </cell>
          <cell r="B363">
            <v>0</v>
          </cell>
          <cell r="C363" t="str">
            <v>Гостиница "Спутник"</v>
          </cell>
          <cell r="F363">
            <v>1972</v>
          </cell>
          <cell r="G363">
            <v>10001</v>
          </cell>
          <cell r="H363">
            <v>1</v>
          </cell>
          <cell r="I363">
            <v>3178586258</v>
          </cell>
          <cell r="J363">
            <v>0.76</v>
          </cell>
          <cell r="K363">
            <v>2413685.051</v>
          </cell>
          <cell r="L363">
            <v>24136.85051</v>
          </cell>
          <cell r="M363">
            <v>2011.4042091666668</v>
          </cell>
          <cell r="N363">
            <v>724105.5153</v>
          </cell>
          <cell r="O363">
            <v>1689579.5357</v>
          </cell>
          <cell r="P363">
            <v>0</v>
          </cell>
          <cell r="Q363">
            <v>2011.4042091666668</v>
          </cell>
        </row>
        <row r="364">
          <cell r="A364">
            <v>2002</v>
          </cell>
          <cell r="B364">
            <v>0</v>
          </cell>
          <cell r="C364" t="str">
            <v>ИТОГО</v>
          </cell>
          <cell r="F364" t="str">
            <v>ИТОГО ЗДАНИЕ</v>
          </cell>
          <cell r="I364">
            <v>3178586258</v>
          </cell>
          <cell r="J364">
            <v>0.76</v>
          </cell>
          <cell r="K364">
            <v>2413685.051</v>
          </cell>
          <cell r="L364">
            <v>24136.85051</v>
          </cell>
          <cell r="M364">
            <v>2011.4042091666668</v>
          </cell>
          <cell r="N364">
            <v>724105.5153</v>
          </cell>
          <cell r="O364">
            <v>1689579.5357</v>
          </cell>
          <cell r="P364">
            <v>0</v>
          </cell>
          <cell r="Q364">
            <v>2011.4042091666668</v>
          </cell>
        </row>
        <row r="365">
          <cell r="A365">
            <v>2002</v>
          </cell>
          <cell r="B365">
            <v>0</v>
          </cell>
          <cell r="C365" t="str">
            <v>МАШИНЫ И ОБОРУДОВАНИЕ</v>
          </cell>
        </row>
        <row r="366">
          <cell r="A366">
            <v>2002</v>
          </cell>
          <cell r="B366">
            <v>0</v>
          </cell>
          <cell r="C366" t="str">
            <v>Холодил. Кодры</v>
          </cell>
          <cell r="F366">
            <v>1985</v>
          </cell>
          <cell r="G366">
            <v>45800</v>
          </cell>
          <cell r="H366">
            <v>10</v>
          </cell>
          <cell r="I366">
            <v>1300000</v>
          </cell>
          <cell r="J366">
            <v>0.73</v>
          </cell>
          <cell r="K366">
            <v>960.3</v>
          </cell>
          <cell r="L366">
            <v>96.03</v>
          </cell>
          <cell r="M366">
            <v>0</v>
          </cell>
          <cell r="N366">
            <v>960.3</v>
          </cell>
          <cell r="O366">
            <v>0</v>
          </cell>
          <cell r="P366">
            <v>0</v>
          </cell>
          <cell r="Q366">
            <v>0</v>
          </cell>
        </row>
        <row r="367">
          <cell r="A367">
            <v>2002</v>
          </cell>
          <cell r="B367">
            <v>0</v>
          </cell>
          <cell r="C367" t="str">
            <v>Холодил.Саратов</v>
          </cell>
          <cell r="F367">
            <v>1987</v>
          </cell>
          <cell r="G367">
            <v>45800</v>
          </cell>
          <cell r="H367">
            <v>10</v>
          </cell>
          <cell r="I367">
            <v>2000000</v>
          </cell>
          <cell r="J367">
            <v>0.86</v>
          </cell>
          <cell r="K367">
            <v>1720</v>
          </cell>
          <cell r="L367">
            <v>172</v>
          </cell>
          <cell r="M367">
            <v>0</v>
          </cell>
          <cell r="N367">
            <v>1720</v>
          </cell>
          <cell r="O367">
            <v>0</v>
          </cell>
          <cell r="P367">
            <v>0</v>
          </cell>
          <cell r="Q367">
            <v>0</v>
          </cell>
        </row>
        <row r="368">
          <cell r="A368">
            <v>2002</v>
          </cell>
          <cell r="B368">
            <v>0</v>
          </cell>
          <cell r="C368" t="str">
            <v>Холодил.Саратов</v>
          </cell>
          <cell r="F368">
            <v>1990</v>
          </cell>
          <cell r="G368">
            <v>45800</v>
          </cell>
          <cell r="H368">
            <v>10</v>
          </cell>
          <cell r="I368">
            <v>2000000</v>
          </cell>
          <cell r="J368">
            <v>0.86</v>
          </cell>
          <cell r="K368">
            <v>1462</v>
          </cell>
          <cell r="L368">
            <v>146.2</v>
          </cell>
          <cell r="M368">
            <v>0</v>
          </cell>
          <cell r="N368">
            <v>1462</v>
          </cell>
          <cell r="O368">
            <v>0</v>
          </cell>
          <cell r="P368">
            <v>0</v>
          </cell>
          <cell r="Q368">
            <v>0</v>
          </cell>
        </row>
        <row r="369">
          <cell r="A369">
            <v>2002</v>
          </cell>
          <cell r="B369">
            <v>0</v>
          </cell>
          <cell r="C369" t="str">
            <v>ИТОГО</v>
          </cell>
          <cell r="F369" t="str">
            <v>МАШИНЫ И ОБОРУДОВАНИЕ</v>
          </cell>
          <cell r="I369">
            <v>5300000</v>
          </cell>
          <cell r="J369">
            <v>2.45</v>
          </cell>
          <cell r="K369">
            <v>4142.3</v>
          </cell>
          <cell r="L369">
            <v>414.22999999999996</v>
          </cell>
          <cell r="M369">
            <v>0</v>
          </cell>
          <cell r="N369">
            <v>4142.3</v>
          </cell>
          <cell r="O369">
            <v>0</v>
          </cell>
          <cell r="P369">
            <v>0</v>
          </cell>
          <cell r="Q369">
            <v>0</v>
          </cell>
        </row>
        <row r="370">
          <cell r="A370">
            <v>2002</v>
          </cell>
          <cell r="B370">
            <v>0</v>
          </cell>
          <cell r="C370" t="str">
            <v>ИНСТРУМЕНТ.ПРОИЗ.ХОЗ.</v>
          </cell>
        </row>
        <row r="371">
          <cell r="A371">
            <v>2002</v>
          </cell>
          <cell r="B371">
            <v>0</v>
          </cell>
          <cell r="C371" t="str">
            <v>Кресло. стамотолог.</v>
          </cell>
          <cell r="F371">
            <v>1981</v>
          </cell>
          <cell r="G371">
            <v>70000</v>
          </cell>
          <cell r="H371">
            <v>9.1</v>
          </cell>
          <cell r="I371">
            <v>1712432</v>
          </cell>
          <cell r="J371">
            <v>0.99</v>
          </cell>
          <cell r="K371">
            <v>1703.014</v>
          </cell>
          <cell r="L371">
            <v>0</v>
          </cell>
          <cell r="M371">
            <v>0</v>
          </cell>
          <cell r="N371">
            <v>3254.4597539999995</v>
          </cell>
          <cell r="O371">
            <v>0</v>
          </cell>
          <cell r="P371">
            <v>1551.4457539999996</v>
          </cell>
          <cell r="Q371">
            <v>0</v>
          </cell>
        </row>
        <row r="372">
          <cell r="A372">
            <v>2002</v>
          </cell>
          <cell r="B372">
            <v>0</v>
          </cell>
          <cell r="C372" t="str">
            <v>Аппарат.Дерсенваль.</v>
          </cell>
          <cell r="F372">
            <v>1990</v>
          </cell>
          <cell r="G372">
            <v>70005</v>
          </cell>
          <cell r="H372">
            <v>8.3</v>
          </cell>
          <cell r="I372">
            <v>570440</v>
          </cell>
          <cell r="J372">
            <v>1.17</v>
          </cell>
          <cell r="K372">
            <v>667.415</v>
          </cell>
          <cell r="L372">
            <v>55.395445</v>
          </cell>
          <cell r="M372">
            <v>4.616287083333334</v>
          </cell>
          <cell r="N372">
            <v>664.74534</v>
          </cell>
          <cell r="O372">
            <v>2.669659999999908</v>
          </cell>
          <cell r="P372">
            <v>0</v>
          </cell>
          <cell r="Q372">
            <v>4.616287083333334</v>
          </cell>
        </row>
        <row r="373">
          <cell r="A373">
            <v>2002</v>
          </cell>
          <cell r="B373">
            <v>0</v>
          </cell>
          <cell r="C373" t="str">
            <v>Стол.журнальн.</v>
          </cell>
          <cell r="F373">
            <v>1991</v>
          </cell>
          <cell r="G373">
            <v>70005</v>
          </cell>
          <cell r="H373">
            <v>10</v>
          </cell>
          <cell r="I373">
            <v>163625</v>
          </cell>
          <cell r="J373">
            <v>0.91</v>
          </cell>
          <cell r="K373">
            <v>148.899</v>
          </cell>
          <cell r="L373">
            <v>0</v>
          </cell>
          <cell r="M373">
            <v>0</v>
          </cell>
          <cell r="N373">
            <v>163.7889</v>
          </cell>
          <cell r="O373">
            <v>0</v>
          </cell>
          <cell r="P373">
            <v>14.889900000000011</v>
          </cell>
          <cell r="Q373">
            <v>0</v>
          </cell>
        </row>
        <row r="374">
          <cell r="A374">
            <v>2002</v>
          </cell>
          <cell r="B374">
            <v>0</v>
          </cell>
          <cell r="C374" t="str">
            <v>Люстра. хруст.</v>
          </cell>
          <cell r="F374">
            <v>1984</v>
          </cell>
          <cell r="G374">
            <v>70005</v>
          </cell>
          <cell r="H374">
            <v>8.3</v>
          </cell>
          <cell r="I374">
            <v>2139469</v>
          </cell>
          <cell r="J374">
            <v>0.73</v>
          </cell>
          <cell r="K374">
            <v>1563.952</v>
          </cell>
          <cell r="L374">
            <v>0</v>
          </cell>
          <cell r="M374">
            <v>0</v>
          </cell>
          <cell r="N374">
            <v>1563.952</v>
          </cell>
          <cell r="O374">
            <v>0</v>
          </cell>
          <cell r="P374">
            <v>0</v>
          </cell>
          <cell r="Q374">
            <v>0</v>
          </cell>
        </row>
        <row r="375">
          <cell r="A375">
            <v>2002</v>
          </cell>
          <cell r="B375">
            <v>0</v>
          </cell>
          <cell r="C375" t="str">
            <v>Шкаф.платьевой</v>
          </cell>
          <cell r="F375">
            <v>1991</v>
          </cell>
          <cell r="G375">
            <v>70003</v>
          </cell>
          <cell r="H375">
            <v>10</v>
          </cell>
          <cell r="I375">
            <v>2016727</v>
          </cell>
          <cell r="J375">
            <v>0.45</v>
          </cell>
          <cell r="K375">
            <v>900</v>
          </cell>
          <cell r="L375">
            <v>0</v>
          </cell>
          <cell r="M375">
            <v>0</v>
          </cell>
          <cell r="N375">
            <v>990</v>
          </cell>
          <cell r="O375">
            <v>0</v>
          </cell>
          <cell r="P375">
            <v>90</v>
          </cell>
          <cell r="Q375">
            <v>0</v>
          </cell>
        </row>
        <row r="376">
          <cell r="A376">
            <v>2002</v>
          </cell>
          <cell r="B376">
            <v>0</v>
          </cell>
          <cell r="C376" t="str">
            <v>Шкаф. платьевой</v>
          </cell>
          <cell r="F376">
            <v>1990</v>
          </cell>
          <cell r="G376">
            <v>70003</v>
          </cell>
          <cell r="H376">
            <v>10</v>
          </cell>
          <cell r="I376">
            <v>802794</v>
          </cell>
          <cell r="J376">
            <v>0.37</v>
          </cell>
          <cell r="K376">
            <v>300</v>
          </cell>
          <cell r="L376">
            <v>0</v>
          </cell>
          <cell r="M376">
            <v>0</v>
          </cell>
          <cell r="N376">
            <v>360</v>
          </cell>
          <cell r="O376">
            <v>0</v>
          </cell>
          <cell r="P376">
            <v>60</v>
          </cell>
          <cell r="Q376">
            <v>0</v>
          </cell>
        </row>
        <row r="377">
          <cell r="A377">
            <v>2002</v>
          </cell>
          <cell r="B377">
            <v>0</v>
          </cell>
          <cell r="C377" t="str">
            <v>Кровать. односп.</v>
          </cell>
          <cell r="F377">
            <v>1991</v>
          </cell>
          <cell r="G377">
            <v>70003</v>
          </cell>
          <cell r="H377">
            <v>10</v>
          </cell>
          <cell r="I377">
            <v>6729923</v>
          </cell>
          <cell r="J377">
            <v>0.83</v>
          </cell>
          <cell r="K377">
            <v>5600</v>
          </cell>
          <cell r="L377">
            <v>0</v>
          </cell>
          <cell r="M377">
            <v>0</v>
          </cell>
          <cell r="N377">
            <v>6160</v>
          </cell>
          <cell r="O377">
            <v>0</v>
          </cell>
          <cell r="P377">
            <v>560</v>
          </cell>
          <cell r="Q377">
            <v>0</v>
          </cell>
        </row>
        <row r="378">
          <cell r="A378">
            <v>2002</v>
          </cell>
          <cell r="B378">
            <v>0</v>
          </cell>
          <cell r="C378" t="str">
            <v>Лампа.мед.</v>
          </cell>
          <cell r="F378">
            <v>1981</v>
          </cell>
          <cell r="G378">
            <v>70005</v>
          </cell>
          <cell r="H378">
            <v>8.3</v>
          </cell>
          <cell r="I378">
            <v>57237</v>
          </cell>
          <cell r="J378">
            <v>0.99</v>
          </cell>
          <cell r="K378">
            <v>56.922</v>
          </cell>
          <cell r="L378">
            <v>0</v>
          </cell>
          <cell r="M378">
            <v>0</v>
          </cell>
          <cell r="N378">
            <v>56.922</v>
          </cell>
          <cell r="O378">
            <v>0</v>
          </cell>
          <cell r="P378">
            <v>0</v>
          </cell>
          <cell r="Q378">
            <v>0</v>
          </cell>
        </row>
        <row r="379">
          <cell r="A379">
            <v>2002</v>
          </cell>
          <cell r="B379">
            <v>0</v>
          </cell>
          <cell r="C379" t="str">
            <v>Зеркало</v>
          </cell>
          <cell r="F379">
            <v>1981</v>
          </cell>
          <cell r="G379">
            <v>70004</v>
          </cell>
          <cell r="H379">
            <v>6.7</v>
          </cell>
          <cell r="I379">
            <v>30386</v>
          </cell>
          <cell r="J379">
            <v>0.73</v>
          </cell>
          <cell r="K379">
            <v>22.212</v>
          </cell>
          <cell r="L379">
            <v>0</v>
          </cell>
          <cell r="M379">
            <v>0</v>
          </cell>
          <cell r="N379">
            <v>22.212</v>
          </cell>
          <cell r="O379">
            <v>0</v>
          </cell>
          <cell r="P379">
            <v>0</v>
          </cell>
          <cell r="Q379">
            <v>0</v>
          </cell>
        </row>
        <row r="380">
          <cell r="A380">
            <v>2002</v>
          </cell>
          <cell r="B380">
            <v>0</v>
          </cell>
          <cell r="C380" t="str">
            <v>Зеркало</v>
          </cell>
          <cell r="F380">
            <v>1981</v>
          </cell>
          <cell r="G380">
            <v>70004</v>
          </cell>
          <cell r="H380">
            <v>6.7</v>
          </cell>
          <cell r="I380">
            <v>103035</v>
          </cell>
          <cell r="J380">
            <v>0.73</v>
          </cell>
          <cell r="K380">
            <v>75.319</v>
          </cell>
          <cell r="L380">
            <v>0</v>
          </cell>
          <cell r="M380">
            <v>0</v>
          </cell>
          <cell r="N380">
            <v>75.319</v>
          </cell>
          <cell r="O380">
            <v>0</v>
          </cell>
          <cell r="P380">
            <v>0</v>
          </cell>
          <cell r="Q380">
            <v>0</v>
          </cell>
        </row>
        <row r="381">
          <cell r="A381">
            <v>2002</v>
          </cell>
          <cell r="B381">
            <v>0</v>
          </cell>
          <cell r="C381" t="str">
            <v>Картины</v>
          </cell>
          <cell r="F381">
            <v>1972</v>
          </cell>
          <cell r="G381">
            <v>70007</v>
          </cell>
          <cell r="H381">
            <v>2</v>
          </cell>
          <cell r="I381">
            <v>277572</v>
          </cell>
          <cell r="J381">
            <v>0.75</v>
          </cell>
          <cell r="K381">
            <v>208.179</v>
          </cell>
          <cell r="L381">
            <v>4.16358</v>
          </cell>
          <cell r="M381">
            <v>0.34696499999999997</v>
          </cell>
          <cell r="N381">
            <v>124.9074</v>
          </cell>
          <cell r="O381">
            <v>83.2716</v>
          </cell>
          <cell r="P381">
            <v>0</v>
          </cell>
          <cell r="Q381">
            <v>0.34696499999999997</v>
          </cell>
        </row>
        <row r="382">
          <cell r="A382">
            <v>2002</v>
          </cell>
          <cell r="B382">
            <v>0</v>
          </cell>
          <cell r="C382" t="str">
            <v>Дорожка</v>
          </cell>
          <cell r="F382">
            <v>1989</v>
          </cell>
          <cell r="G382">
            <v>70006</v>
          </cell>
          <cell r="H382">
            <v>25</v>
          </cell>
          <cell r="I382">
            <v>705000</v>
          </cell>
          <cell r="J382">
            <v>0.73</v>
          </cell>
          <cell r="K382">
            <v>515.365</v>
          </cell>
          <cell r="L382">
            <v>0</v>
          </cell>
          <cell r="M382">
            <v>0</v>
          </cell>
          <cell r="N382">
            <v>515.365</v>
          </cell>
          <cell r="O382">
            <v>0</v>
          </cell>
          <cell r="P382">
            <v>0</v>
          </cell>
          <cell r="Q382">
            <v>0</v>
          </cell>
        </row>
        <row r="383">
          <cell r="A383">
            <v>2002</v>
          </cell>
          <cell r="B383">
            <v>0</v>
          </cell>
          <cell r="C383" t="str">
            <v>Гарнитур. Балтика.</v>
          </cell>
          <cell r="F383">
            <v>1986</v>
          </cell>
          <cell r="G383">
            <v>70004</v>
          </cell>
          <cell r="H383">
            <v>6.7</v>
          </cell>
          <cell r="I383">
            <v>3716893</v>
          </cell>
          <cell r="J383">
            <v>0.81</v>
          </cell>
          <cell r="K383">
            <v>3010.683</v>
          </cell>
          <cell r="L383">
            <v>0</v>
          </cell>
          <cell r="M383">
            <v>0</v>
          </cell>
          <cell r="N383">
            <v>3227.4521760000002</v>
          </cell>
          <cell r="O383">
            <v>0</v>
          </cell>
          <cell r="P383">
            <v>216.76917600000024</v>
          </cell>
          <cell r="Q383">
            <v>0</v>
          </cell>
        </row>
        <row r="384">
          <cell r="A384">
            <v>2002</v>
          </cell>
          <cell r="B384">
            <v>0</v>
          </cell>
          <cell r="C384" t="str">
            <v>Светильники</v>
          </cell>
          <cell r="F384">
            <v>1980</v>
          </cell>
          <cell r="G384">
            <v>70005</v>
          </cell>
          <cell r="H384">
            <v>8.3</v>
          </cell>
          <cell r="I384">
            <v>358301</v>
          </cell>
          <cell r="J384">
            <v>0.64</v>
          </cell>
          <cell r="K384">
            <v>228.417</v>
          </cell>
          <cell r="L384">
            <v>0</v>
          </cell>
          <cell r="M384">
            <v>0</v>
          </cell>
          <cell r="N384">
            <v>228.417</v>
          </cell>
          <cell r="O384">
            <v>0</v>
          </cell>
          <cell r="P384">
            <v>0</v>
          </cell>
          <cell r="Q384">
            <v>0</v>
          </cell>
        </row>
        <row r="385">
          <cell r="A385">
            <v>2002</v>
          </cell>
          <cell r="B385">
            <v>0</v>
          </cell>
          <cell r="C385" t="str">
            <v>Кухонный.набор</v>
          </cell>
          <cell r="F385">
            <v>1987</v>
          </cell>
          <cell r="G385">
            <v>70004</v>
          </cell>
          <cell r="H385">
            <v>6.7</v>
          </cell>
          <cell r="I385">
            <v>1704810</v>
          </cell>
          <cell r="J385">
            <v>0.81</v>
          </cell>
          <cell r="K385">
            <v>1380.896</v>
          </cell>
          <cell r="L385">
            <v>92.52003199999999</v>
          </cell>
          <cell r="M385">
            <v>0</v>
          </cell>
          <cell r="N385">
            <v>1387.8004799999999</v>
          </cell>
          <cell r="O385">
            <v>0</v>
          </cell>
          <cell r="P385">
            <v>6.904479999999921</v>
          </cell>
          <cell r="Q385">
            <v>0</v>
          </cell>
        </row>
        <row r="386">
          <cell r="A386">
            <v>2002</v>
          </cell>
          <cell r="B386">
            <v>0</v>
          </cell>
          <cell r="C386" t="str">
            <v>Стол.</v>
          </cell>
          <cell r="F386">
            <v>1980</v>
          </cell>
          <cell r="G386">
            <v>70003</v>
          </cell>
          <cell r="H386">
            <v>2</v>
          </cell>
          <cell r="I386">
            <v>2361562</v>
          </cell>
          <cell r="J386">
            <v>0.6</v>
          </cell>
          <cell r="K386">
            <v>1405.129</v>
          </cell>
          <cell r="L386">
            <v>28.10258</v>
          </cell>
          <cell r="M386">
            <v>2.3418816666666666</v>
          </cell>
          <cell r="N386">
            <v>618.25676</v>
          </cell>
          <cell r="O386">
            <v>786.8722399999999</v>
          </cell>
          <cell r="P386">
            <v>0</v>
          </cell>
          <cell r="Q386">
            <v>2.3418816666666666</v>
          </cell>
        </row>
        <row r="387">
          <cell r="A387">
            <v>2002</v>
          </cell>
          <cell r="B387">
            <v>0</v>
          </cell>
          <cell r="C387" t="str">
            <v>Тумбочка.</v>
          </cell>
          <cell r="F387">
            <v>1980</v>
          </cell>
          <cell r="G387">
            <v>70003</v>
          </cell>
          <cell r="H387">
            <v>10</v>
          </cell>
          <cell r="I387">
            <v>1286741</v>
          </cell>
          <cell r="J387">
            <v>0.6</v>
          </cell>
          <cell r="K387">
            <v>765.611</v>
          </cell>
          <cell r="L387">
            <v>0</v>
          </cell>
          <cell r="M387">
            <v>0</v>
          </cell>
          <cell r="N387">
            <v>765.611</v>
          </cell>
          <cell r="O387">
            <v>0</v>
          </cell>
          <cell r="P387">
            <v>0</v>
          </cell>
          <cell r="Q387">
            <v>0</v>
          </cell>
        </row>
        <row r="388">
          <cell r="A388">
            <v>2002</v>
          </cell>
          <cell r="B388">
            <v>0</v>
          </cell>
          <cell r="C388" t="str">
            <v>Ковер.</v>
          </cell>
          <cell r="F388">
            <v>1982</v>
          </cell>
          <cell r="G388">
            <v>70004</v>
          </cell>
          <cell r="H388">
            <v>6.7</v>
          </cell>
          <cell r="I388">
            <v>1060000</v>
          </cell>
          <cell r="J388">
            <v>0.73</v>
          </cell>
          <cell r="K388">
            <v>774.86</v>
          </cell>
          <cell r="L388">
            <v>0</v>
          </cell>
          <cell r="M388">
            <v>0</v>
          </cell>
          <cell r="N388">
            <v>774.86</v>
          </cell>
          <cell r="O388">
            <v>0</v>
          </cell>
          <cell r="P388">
            <v>0</v>
          </cell>
          <cell r="Q388">
            <v>0</v>
          </cell>
        </row>
        <row r="389">
          <cell r="A389">
            <v>2002</v>
          </cell>
          <cell r="B389">
            <v>0</v>
          </cell>
          <cell r="C389" t="str">
            <v>Ковер.</v>
          </cell>
          <cell r="F389">
            <v>1987</v>
          </cell>
          <cell r="G389">
            <v>70004</v>
          </cell>
          <cell r="H389">
            <v>6.7</v>
          </cell>
          <cell r="I389">
            <v>1800000</v>
          </cell>
          <cell r="J389">
            <v>0.86</v>
          </cell>
          <cell r="K389">
            <v>1548</v>
          </cell>
          <cell r="L389">
            <v>103.71600000000001</v>
          </cell>
          <cell r="M389">
            <v>0</v>
          </cell>
          <cell r="N389">
            <v>1555.7400000000002</v>
          </cell>
          <cell r="O389">
            <v>0</v>
          </cell>
          <cell r="P389">
            <v>7.7400000000002365</v>
          </cell>
          <cell r="Q389">
            <v>0</v>
          </cell>
        </row>
        <row r="390">
          <cell r="A390">
            <v>2002</v>
          </cell>
          <cell r="B390">
            <v>0</v>
          </cell>
          <cell r="C390" t="str">
            <v>Дорожка</v>
          </cell>
          <cell r="F390">
            <v>1989</v>
          </cell>
          <cell r="G390">
            <v>70006</v>
          </cell>
          <cell r="H390">
            <v>25</v>
          </cell>
          <cell r="I390">
            <v>487500</v>
          </cell>
          <cell r="J390">
            <v>0.73</v>
          </cell>
          <cell r="K390">
            <v>356.363</v>
          </cell>
          <cell r="L390">
            <v>0</v>
          </cell>
          <cell r="M390">
            <v>0</v>
          </cell>
          <cell r="N390">
            <v>356.363</v>
          </cell>
          <cell r="O390">
            <v>0</v>
          </cell>
          <cell r="P390">
            <v>0</v>
          </cell>
          <cell r="Q390">
            <v>0</v>
          </cell>
        </row>
        <row r="391">
          <cell r="A391">
            <v>2002</v>
          </cell>
          <cell r="B391">
            <v>0</v>
          </cell>
          <cell r="C391" t="str">
            <v>Дорожка</v>
          </cell>
          <cell r="F391">
            <v>1989</v>
          </cell>
          <cell r="G391">
            <v>70006</v>
          </cell>
          <cell r="H391">
            <v>25</v>
          </cell>
          <cell r="I391">
            <v>652500</v>
          </cell>
          <cell r="J391">
            <v>0.73</v>
          </cell>
          <cell r="K391">
            <v>476.976</v>
          </cell>
          <cell r="L391">
            <v>0</v>
          </cell>
          <cell r="M391">
            <v>0</v>
          </cell>
          <cell r="N391">
            <v>476.976</v>
          </cell>
          <cell r="O391">
            <v>0</v>
          </cell>
          <cell r="P391">
            <v>0</v>
          </cell>
          <cell r="Q391">
            <v>0</v>
          </cell>
        </row>
        <row r="392">
          <cell r="A392">
            <v>2002</v>
          </cell>
          <cell r="B392">
            <v>0</v>
          </cell>
          <cell r="C392" t="str">
            <v>Шкаф.сервант</v>
          </cell>
          <cell r="F392">
            <v>1989</v>
          </cell>
          <cell r="G392">
            <v>70003</v>
          </cell>
          <cell r="H392">
            <v>10</v>
          </cell>
          <cell r="I392">
            <v>1055905</v>
          </cell>
          <cell r="J392">
            <v>0.69</v>
          </cell>
          <cell r="K392">
            <v>726.991</v>
          </cell>
          <cell r="L392">
            <v>0</v>
          </cell>
          <cell r="M392">
            <v>0</v>
          </cell>
          <cell r="N392">
            <v>945.0883</v>
          </cell>
          <cell r="O392">
            <v>0</v>
          </cell>
          <cell r="P392">
            <v>218.09730000000002</v>
          </cell>
          <cell r="Q392">
            <v>0</v>
          </cell>
        </row>
        <row r="393">
          <cell r="A393">
            <v>2002</v>
          </cell>
          <cell r="B393">
            <v>0</v>
          </cell>
          <cell r="C393" t="str">
            <v>Люстра.хрустальн.</v>
          </cell>
          <cell r="F393">
            <v>1984</v>
          </cell>
          <cell r="G393">
            <v>70005</v>
          </cell>
          <cell r="H393">
            <v>8.3</v>
          </cell>
          <cell r="I393">
            <v>356578</v>
          </cell>
          <cell r="J393">
            <v>0.73</v>
          </cell>
          <cell r="K393">
            <v>260.659</v>
          </cell>
          <cell r="L393">
            <v>0</v>
          </cell>
          <cell r="M393">
            <v>0</v>
          </cell>
          <cell r="N393">
            <v>260.659</v>
          </cell>
          <cell r="O393">
            <v>0</v>
          </cell>
          <cell r="P393">
            <v>0</v>
          </cell>
          <cell r="Q393">
            <v>0</v>
          </cell>
        </row>
        <row r="394">
          <cell r="A394">
            <v>2002</v>
          </cell>
          <cell r="B394">
            <v>0</v>
          </cell>
          <cell r="C394" t="str">
            <v>Картина.</v>
          </cell>
          <cell r="F394">
            <v>1972</v>
          </cell>
          <cell r="G394">
            <v>70007</v>
          </cell>
          <cell r="H394">
            <v>2</v>
          </cell>
          <cell r="I394">
            <v>211975</v>
          </cell>
          <cell r="J394">
            <v>0.64</v>
          </cell>
          <cell r="K394">
            <v>135.134</v>
          </cell>
          <cell r="L394">
            <v>2.7026799999999995</v>
          </cell>
          <cell r="M394">
            <v>0.2252233333333333</v>
          </cell>
          <cell r="N394">
            <v>81.08039999999998</v>
          </cell>
          <cell r="O394">
            <v>54.0536</v>
          </cell>
          <cell r="P394">
            <v>0</v>
          </cell>
          <cell r="Q394">
            <v>0.2252233333333333</v>
          </cell>
        </row>
        <row r="395">
          <cell r="A395">
            <v>2002</v>
          </cell>
          <cell r="B395">
            <v>0</v>
          </cell>
          <cell r="C395" t="str">
            <v>Стол.</v>
          </cell>
          <cell r="F395">
            <v>1986</v>
          </cell>
          <cell r="G395">
            <v>70003</v>
          </cell>
          <cell r="H395">
            <v>10</v>
          </cell>
          <cell r="I395">
            <v>3872365</v>
          </cell>
          <cell r="J395">
            <v>0.81</v>
          </cell>
          <cell r="K395">
            <v>3136.608</v>
          </cell>
          <cell r="L395">
            <v>0</v>
          </cell>
          <cell r="M395">
            <v>0</v>
          </cell>
          <cell r="N395">
            <v>3136.608</v>
          </cell>
          <cell r="O395">
            <v>0</v>
          </cell>
          <cell r="P395">
            <v>0</v>
          </cell>
          <cell r="Q395">
            <v>0</v>
          </cell>
        </row>
        <row r="396">
          <cell r="A396">
            <v>2002</v>
          </cell>
          <cell r="B396">
            <v>0</v>
          </cell>
          <cell r="C396" t="str">
            <v>Картины.</v>
          </cell>
          <cell r="F396">
            <v>1972</v>
          </cell>
          <cell r="G396">
            <v>70007</v>
          </cell>
          <cell r="H396">
            <v>2</v>
          </cell>
          <cell r="I396">
            <v>252216</v>
          </cell>
          <cell r="J396">
            <v>0.75</v>
          </cell>
          <cell r="K396">
            <v>189.162</v>
          </cell>
          <cell r="L396">
            <v>3.78324</v>
          </cell>
          <cell r="M396">
            <v>0.31527</v>
          </cell>
          <cell r="N396">
            <v>113.4972</v>
          </cell>
          <cell r="O396">
            <v>75.6648</v>
          </cell>
          <cell r="P396">
            <v>0</v>
          </cell>
          <cell r="Q396">
            <v>0.31527</v>
          </cell>
        </row>
        <row r="397">
          <cell r="A397">
            <v>2002</v>
          </cell>
          <cell r="B397">
            <v>0</v>
          </cell>
          <cell r="C397" t="str">
            <v>Антрисоль.</v>
          </cell>
          <cell r="F397">
            <v>1984</v>
          </cell>
          <cell r="G397">
            <v>70003</v>
          </cell>
          <cell r="H397">
            <v>10</v>
          </cell>
          <cell r="I397">
            <v>161484</v>
          </cell>
          <cell r="J397">
            <v>0.69</v>
          </cell>
          <cell r="K397">
            <v>111.182</v>
          </cell>
          <cell r="L397">
            <v>0</v>
          </cell>
          <cell r="M397">
            <v>0</v>
          </cell>
          <cell r="N397">
            <v>111.182</v>
          </cell>
          <cell r="O397">
            <v>0</v>
          </cell>
          <cell r="P397">
            <v>0</v>
          </cell>
          <cell r="Q397">
            <v>0</v>
          </cell>
        </row>
        <row r="398">
          <cell r="A398">
            <v>2002</v>
          </cell>
          <cell r="B398">
            <v>0</v>
          </cell>
          <cell r="C398" t="str">
            <v>Тумбочка прикр</v>
          </cell>
          <cell r="F398">
            <v>1991</v>
          </cell>
          <cell r="G398">
            <v>70003</v>
          </cell>
          <cell r="H398">
            <v>10</v>
          </cell>
          <cell r="I398">
            <v>687698</v>
          </cell>
          <cell r="J398">
            <v>0.91</v>
          </cell>
          <cell r="K398">
            <v>625.805</v>
          </cell>
          <cell r="L398">
            <v>0</v>
          </cell>
          <cell r="M398">
            <v>0</v>
          </cell>
          <cell r="N398">
            <v>688.3855</v>
          </cell>
          <cell r="O398">
            <v>0</v>
          </cell>
          <cell r="P398">
            <v>62.58050000000003</v>
          </cell>
          <cell r="Q398">
            <v>0</v>
          </cell>
        </row>
        <row r="399">
          <cell r="A399">
            <v>2002</v>
          </cell>
          <cell r="B399">
            <v>0</v>
          </cell>
          <cell r="C399" t="str">
            <v>Стол писмен</v>
          </cell>
          <cell r="F399">
            <v>1991</v>
          </cell>
          <cell r="G399">
            <v>70003</v>
          </cell>
          <cell r="H399">
            <v>10</v>
          </cell>
          <cell r="I399">
            <v>1437272</v>
          </cell>
          <cell r="J399">
            <v>0.91</v>
          </cell>
          <cell r="K399">
            <v>1307.918</v>
          </cell>
          <cell r="L399">
            <v>0</v>
          </cell>
          <cell r="M399">
            <v>0</v>
          </cell>
          <cell r="N399">
            <v>1438.7097999999999</v>
          </cell>
          <cell r="O399">
            <v>0</v>
          </cell>
          <cell r="P399">
            <v>130.79179999999997</v>
          </cell>
          <cell r="Q399">
            <v>0</v>
          </cell>
        </row>
        <row r="400">
          <cell r="A400">
            <v>2002</v>
          </cell>
          <cell r="B400">
            <v>0</v>
          </cell>
          <cell r="C400" t="str">
            <v>Стул</v>
          </cell>
          <cell r="F400">
            <v>1991</v>
          </cell>
          <cell r="G400">
            <v>70003</v>
          </cell>
          <cell r="H400">
            <v>10</v>
          </cell>
          <cell r="I400">
            <v>919674</v>
          </cell>
          <cell r="J400">
            <v>0.91</v>
          </cell>
          <cell r="K400">
            <v>836.812</v>
          </cell>
          <cell r="L400">
            <v>0</v>
          </cell>
          <cell r="M400">
            <v>0</v>
          </cell>
          <cell r="N400">
            <v>920.4932</v>
          </cell>
          <cell r="O400">
            <v>0</v>
          </cell>
          <cell r="P400">
            <v>83.68119999999999</v>
          </cell>
          <cell r="Q400">
            <v>0</v>
          </cell>
        </row>
        <row r="401">
          <cell r="A401">
            <v>2002</v>
          </cell>
          <cell r="B401">
            <v>0</v>
          </cell>
          <cell r="C401" t="str">
            <v>Стул</v>
          </cell>
          <cell r="F401">
            <v>1991</v>
          </cell>
          <cell r="G401">
            <v>70003</v>
          </cell>
          <cell r="H401">
            <v>10</v>
          </cell>
          <cell r="I401">
            <v>754036</v>
          </cell>
          <cell r="J401">
            <v>0.69</v>
          </cell>
          <cell r="K401">
            <v>519.188</v>
          </cell>
          <cell r="L401">
            <v>0</v>
          </cell>
          <cell r="M401">
            <v>0</v>
          </cell>
          <cell r="N401">
            <v>571.1068</v>
          </cell>
          <cell r="O401">
            <v>0</v>
          </cell>
          <cell r="P401">
            <v>51.91880000000003</v>
          </cell>
          <cell r="Q401">
            <v>0</v>
          </cell>
        </row>
        <row r="402">
          <cell r="A402">
            <v>2002</v>
          </cell>
          <cell r="B402">
            <v>0</v>
          </cell>
          <cell r="C402" t="str">
            <v>ИТОГО</v>
          </cell>
          <cell r="F402" t="str">
            <v>ИНСТРУМЕНТ ПРОИЗВ. ХОЗ.</v>
          </cell>
          <cell r="I402">
            <v>38446150</v>
          </cell>
          <cell r="J402">
            <v>23.62</v>
          </cell>
          <cell r="K402">
            <v>29557.671000000002</v>
          </cell>
          <cell r="L402">
            <v>290.38355699999994</v>
          </cell>
          <cell r="M402">
            <v>7.8456270833333335</v>
          </cell>
          <cell r="N402">
            <v>31609.95801000001</v>
          </cell>
          <cell r="O402">
            <v>1002.5318999999998</v>
          </cell>
          <cell r="P402">
            <v>3054.8189099999995</v>
          </cell>
          <cell r="Q402">
            <v>7.8456270833333335</v>
          </cell>
        </row>
        <row r="403">
          <cell r="A403">
            <v>2002</v>
          </cell>
          <cell r="B403">
            <v>0</v>
          </cell>
          <cell r="C403" t="str">
            <v>МАШИНЫ И ОБОРУДОВАНИЕ</v>
          </cell>
        </row>
        <row r="404">
          <cell r="A404">
            <v>2002</v>
          </cell>
          <cell r="B404">
            <v>0</v>
          </cell>
          <cell r="C404" t="str">
            <v>Телевизор. Каскад.</v>
          </cell>
          <cell r="F404">
            <v>1984</v>
          </cell>
          <cell r="G404">
            <v>45620</v>
          </cell>
          <cell r="H404">
            <v>12.5</v>
          </cell>
          <cell r="I404">
            <v>800000</v>
          </cell>
          <cell r="J404">
            <v>0.77</v>
          </cell>
          <cell r="K404">
            <v>616</v>
          </cell>
          <cell r="L404">
            <v>0</v>
          </cell>
          <cell r="M404">
            <v>0</v>
          </cell>
          <cell r="N404">
            <v>616</v>
          </cell>
          <cell r="O404">
            <v>0</v>
          </cell>
          <cell r="P404">
            <v>0</v>
          </cell>
          <cell r="Q404">
            <v>0</v>
          </cell>
        </row>
        <row r="405">
          <cell r="A405">
            <v>2002</v>
          </cell>
          <cell r="B405">
            <v>0</v>
          </cell>
          <cell r="C405" t="str">
            <v>Телевизор. Фотон.</v>
          </cell>
          <cell r="F405">
            <v>1990</v>
          </cell>
          <cell r="G405">
            <v>45620</v>
          </cell>
          <cell r="H405">
            <v>12.5</v>
          </cell>
          <cell r="I405">
            <v>1500000</v>
          </cell>
          <cell r="J405">
            <v>0.67</v>
          </cell>
          <cell r="K405">
            <v>1000</v>
          </cell>
          <cell r="L405">
            <v>0</v>
          </cell>
          <cell r="M405">
            <v>0</v>
          </cell>
          <cell r="N405">
            <v>1000</v>
          </cell>
          <cell r="O405">
            <v>0</v>
          </cell>
          <cell r="P405">
            <v>0</v>
          </cell>
          <cell r="Q405">
            <v>0</v>
          </cell>
        </row>
        <row r="406">
          <cell r="A406">
            <v>2002</v>
          </cell>
          <cell r="B406">
            <v>0</v>
          </cell>
          <cell r="C406" t="str">
            <v>Телевизор. Юнность.</v>
          </cell>
          <cell r="F406">
            <v>1987</v>
          </cell>
          <cell r="G406">
            <v>45620</v>
          </cell>
          <cell r="H406">
            <v>12.5</v>
          </cell>
          <cell r="I406">
            <v>800000</v>
          </cell>
          <cell r="J406">
            <v>0.77</v>
          </cell>
          <cell r="K406">
            <v>309.4</v>
          </cell>
          <cell r="L406">
            <v>0</v>
          </cell>
          <cell r="M406">
            <v>0</v>
          </cell>
          <cell r="N406">
            <v>309.4</v>
          </cell>
          <cell r="O406">
            <v>0</v>
          </cell>
          <cell r="P406">
            <v>0</v>
          </cell>
          <cell r="Q406">
            <v>0</v>
          </cell>
        </row>
        <row r="407">
          <cell r="A407">
            <v>2002</v>
          </cell>
          <cell r="B407">
            <v>0</v>
          </cell>
          <cell r="C407" t="str">
            <v>ИТОГО</v>
          </cell>
          <cell r="F407" t="str">
            <v>МАШИНЫ И ОБОРУДОВАНИЕ</v>
          </cell>
          <cell r="I407">
            <v>3100000</v>
          </cell>
          <cell r="J407">
            <v>2.21</v>
          </cell>
          <cell r="K407">
            <v>1925.4</v>
          </cell>
          <cell r="L407">
            <v>0</v>
          </cell>
          <cell r="M407">
            <v>0</v>
          </cell>
          <cell r="N407">
            <v>1925.4</v>
          </cell>
          <cell r="O407">
            <v>0</v>
          </cell>
          <cell r="P407">
            <v>0</v>
          </cell>
          <cell r="Q407">
            <v>0</v>
          </cell>
        </row>
        <row r="408">
          <cell r="A408">
            <v>2002</v>
          </cell>
          <cell r="B408">
            <v>0</v>
          </cell>
          <cell r="C408" t="str">
            <v>ИТОГО</v>
          </cell>
          <cell r="F408" t="str">
            <v>ПО ГОСТИНИЦЕ</v>
          </cell>
          <cell r="I408">
            <v>3225432408</v>
          </cell>
          <cell r="J408">
            <v>29.04</v>
          </cell>
          <cell r="K408">
            <v>2449310.422</v>
          </cell>
          <cell r="L408">
            <v>24841.464067</v>
          </cell>
          <cell r="M408">
            <v>2019.24983625</v>
          </cell>
          <cell r="N408">
            <v>761783.1733100001</v>
          </cell>
          <cell r="O408">
            <v>1690582.0676</v>
          </cell>
          <cell r="P408">
            <v>3054.8189099999995</v>
          </cell>
          <cell r="Q408">
            <v>2019.24983625</v>
          </cell>
        </row>
        <row r="409">
          <cell r="A409">
            <v>2002</v>
          </cell>
          <cell r="B409">
            <v>0</v>
          </cell>
          <cell r="F409" t="str">
            <v>БАНЯ</v>
          </cell>
          <cell r="J409" t="str">
            <v/>
          </cell>
        </row>
        <row r="410">
          <cell r="C410" t="str">
            <v>ЗДАНИЕ</v>
          </cell>
        </row>
        <row r="411">
          <cell r="A411">
            <v>2002</v>
          </cell>
          <cell r="B411">
            <v>0</v>
          </cell>
          <cell r="C411" t="str">
            <v>Здание. бани.</v>
          </cell>
          <cell r="F411">
            <v>1949</v>
          </cell>
          <cell r="G411">
            <v>10004</v>
          </cell>
          <cell r="H411">
            <v>2.5</v>
          </cell>
          <cell r="I411">
            <v>1036873600</v>
          </cell>
          <cell r="J411">
            <v>0.78</v>
          </cell>
          <cell r="K411">
            <v>811611.957</v>
          </cell>
          <cell r="L411">
            <v>0</v>
          </cell>
          <cell r="M411">
            <v>0</v>
          </cell>
          <cell r="N411">
            <v>1075385.843025</v>
          </cell>
          <cell r="O411">
            <v>0</v>
          </cell>
          <cell r="P411">
            <v>263773.886025</v>
          </cell>
          <cell r="Q411">
            <v>0</v>
          </cell>
        </row>
        <row r="412">
          <cell r="A412">
            <v>2002</v>
          </cell>
          <cell r="B412">
            <v>0</v>
          </cell>
          <cell r="C412" t="str">
            <v>Кирпич. маст.</v>
          </cell>
          <cell r="F412">
            <v>1951</v>
          </cell>
          <cell r="G412">
            <v>10004</v>
          </cell>
          <cell r="H412">
            <v>2.5</v>
          </cell>
          <cell r="I412">
            <v>9918720</v>
          </cell>
          <cell r="J412">
            <v>1.23</v>
          </cell>
          <cell r="K412">
            <v>12200.026</v>
          </cell>
          <cell r="L412">
            <v>0</v>
          </cell>
          <cell r="M412">
            <v>0</v>
          </cell>
          <cell r="N412">
            <v>15555.033150000001</v>
          </cell>
          <cell r="O412">
            <v>0</v>
          </cell>
          <cell r="P412">
            <v>3355.0071500000013</v>
          </cell>
          <cell r="Q412">
            <v>0</v>
          </cell>
        </row>
        <row r="413">
          <cell r="A413">
            <v>2002</v>
          </cell>
          <cell r="B413">
            <v>0</v>
          </cell>
          <cell r="C413" t="str">
            <v>ИТОГО</v>
          </cell>
          <cell r="F413" t="str">
            <v>ПО ЗДАНИЮ</v>
          </cell>
          <cell r="I413">
            <v>1141020160</v>
          </cell>
          <cell r="J413">
            <v>2.75</v>
          </cell>
          <cell r="K413">
            <v>823811.983</v>
          </cell>
          <cell r="L413">
            <v>0</v>
          </cell>
          <cell r="M413">
            <v>0</v>
          </cell>
          <cell r="N413">
            <v>1090940.876175</v>
          </cell>
          <cell r="O413">
            <v>0</v>
          </cell>
          <cell r="P413">
            <v>267128.89317500003</v>
          </cell>
          <cell r="Q413">
            <v>0</v>
          </cell>
        </row>
        <row r="414">
          <cell r="A414">
            <v>2002</v>
          </cell>
          <cell r="B414">
            <v>0</v>
          </cell>
          <cell r="C414" t="str">
            <v>СООРУЖЕНИЯ</v>
          </cell>
        </row>
        <row r="415">
          <cell r="A415">
            <v>2002</v>
          </cell>
          <cell r="B415">
            <v>0</v>
          </cell>
          <cell r="C415" t="str">
            <v>Труба. дымовая</v>
          </cell>
          <cell r="F415">
            <v>1949</v>
          </cell>
          <cell r="G415">
            <v>20326</v>
          </cell>
          <cell r="H415">
            <v>4</v>
          </cell>
          <cell r="I415">
            <v>8849702</v>
          </cell>
          <cell r="J415">
            <v>1.27</v>
          </cell>
          <cell r="K415">
            <v>11239.122</v>
          </cell>
          <cell r="L415">
            <v>0</v>
          </cell>
          <cell r="M415">
            <v>0</v>
          </cell>
          <cell r="N415">
            <v>23826.938639999997</v>
          </cell>
          <cell r="O415">
            <v>0</v>
          </cell>
          <cell r="P415">
            <v>12587.816639999997</v>
          </cell>
          <cell r="Q415">
            <v>0</v>
          </cell>
        </row>
        <row r="416">
          <cell r="A416">
            <v>2002</v>
          </cell>
          <cell r="B416">
            <v>0</v>
          </cell>
          <cell r="C416" t="str">
            <v>Ворота.</v>
          </cell>
          <cell r="F416">
            <v>1986</v>
          </cell>
          <cell r="G416">
            <v>20350</v>
          </cell>
          <cell r="H416">
            <v>2.1</v>
          </cell>
          <cell r="I416">
            <v>8255131</v>
          </cell>
          <cell r="J416">
            <v>1.35</v>
          </cell>
          <cell r="K416">
            <v>11144.427</v>
          </cell>
          <cell r="L416">
            <v>234.03296699999999</v>
          </cell>
          <cell r="M416">
            <v>19.50274725</v>
          </cell>
          <cell r="N416">
            <v>3744.5274719999998</v>
          </cell>
          <cell r="O416">
            <v>7399.899528</v>
          </cell>
          <cell r="P416">
            <v>0</v>
          </cell>
          <cell r="Q416">
            <v>19.50274725</v>
          </cell>
        </row>
        <row r="417">
          <cell r="A417">
            <v>2002</v>
          </cell>
          <cell r="B417">
            <v>0</v>
          </cell>
          <cell r="C417" t="str">
            <v>ИТОГО</v>
          </cell>
          <cell r="F417" t="str">
            <v>СООРУЖЕНИЯ</v>
          </cell>
          <cell r="H417" t="str">
            <v/>
          </cell>
          <cell r="I417">
            <v>17104833</v>
          </cell>
          <cell r="J417">
            <v>2.62</v>
          </cell>
          <cell r="K417">
            <v>22383.549</v>
          </cell>
          <cell r="L417">
            <v>234.03296699999999</v>
          </cell>
          <cell r="M417">
            <v>19.50274725</v>
          </cell>
          <cell r="N417">
            <v>27571.466111999995</v>
          </cell>
          <cell r="O417">
            <v>7399.899528</v>
          </cell>
          <cell r="P417">
            <v>12587.816639999997</v>
          </cell>
          <cell r="Q417">
            <v>19.50274725</v>
          </cell>
        </row>
        <row r="418">
          <cell r="A418">
            <v>2002</v>
          </cell>
          <cell r="B418">
            <v>0</v>
          </cell>
          <cell r="C418" t="str">
            <v>МАШИНЫ И ОБОРУДОВАНИЕ</v>
          </cell>
          <cell r="F418" t="str">
            <v/>
          </cell>
          <cell r="G418" t="str">
            <v/>
          </cell>
        </row>
        <row r="419">
          <cell r="A419">
            <v>2002</v>
          </cell>
          <cell r="B419">
            <v>0</v>
          </cell>
          <cell r="C419" t="str">
            <v>Эл Свароч тран-р</v>
          </cell>
          <cell r="F419">
            <v>1996</v>
          </cell>
          <cell r="G419">
            <v>40607</v>
          </cell>
          <cell r="H419">
            <v>12.5</v>
          </cell>
          <cell r="I419">
            <v>919526</v>
          </cell>
          <cell r="J419">
            <v>1.17</v>
          </cell>
          <cell r="K419">
            <v>1075.845</v>
          </cell>
          <cell r="L419">
            <v>134.480625</v>
          </cell>
          <cell r="M419">
            <v>11.20671875</v>
          </cell>
          <cell r="N419">
            <v>806.88375</v>
          </cell>
          <cell r="O419">
            <v>268.96125000000006</v>
          </cell>
          <cell r="P419">
            <v>0</v>
          </cell>
          <cell r="Q419">
            <v>11.20671875</v>
          </cell>
        </row>
        <row r="420">
          <cell r="A420">
            <v>2002</v>
          </cell>
          <cell r="B420">
            <v>0</v>
          </cell>
          <cell r="C420" t="str">
            <v>Вентилятор.</v>
          </cell>
          <cell r="F420">
            <v>1979</v>
          </cell>
          <cell r="G420">
            <v>41604</v>
          </cell>
          <cell r="H420">
            <v>27</v>
          </cell>
          <cell r="I420">
            <v>1268467</v>
          </cell>
          <cell r="J420">
            <v>0.72</v>
          </cell>
          <cell r="K420">
            <v>916.467</v>
          </cell>
          <cell r="L420">
            <v>0</v>
          </cell>
          <cell r="M420">
            <v>0</v>
          </cell>
          <cell r="N420">
            <v>916.467</v>
          </cell>
          <cell r="O420">
            <v>0</v>
          </cell>
          <cell r="P420">
            <v>0</v>
          </cell>
          <cell r="Q420">
            <v>0</v>
          </cell>
        </row>
        <row r="421">
          <cell r="A421">
            <v>2002</v>
          </cell>
          <cell r="C421" t="str">
            <v>Насос 1,5 кв</v>
          </cell>
          <cell r="F421">
            <v>1998</v>
          </cell>
          <cell r="G421">
            <v>41500</v>
          </cell>
          <cell r="H421">
            <v>20</v>
          </cell>
          <cell r="K421">
            <v>5000</v>
          </cell>
          <cell r="L421">
            <v>1000</v>
          </cell>
          <cell r="M421">
            <v>83.33333333333333</v>
          </cell>
          <cell r="N421">
            <v>4000</v>
          </cell>
          <cell r="O421">
            <v>1000</v>
          </cell>
          <cell r="P421">
            <v>0</v>
          </cell>
          <cell r="Q421">
            <v>83.33333333333333</v>
          </cell>
        </row>
        <row r="422">
          <cell r="A422">
            <v>2002</v>
          </cell>
          <cell r="C422" t="str">
            <v>Насос циркулярный</v>
          </cell>
          <cell r="F422">
            <v>1998</v>
          </cell>
          <cell r="G422">
            <v>41500</v>
          </cell>
          <cell r="H422">
            <v>20</v>
          </cell>
          <cell r="K422">
            <v>5000</v>
          </cell>
          <cell r="L422">
            <v>1000</v>
          </cell>
          <cell r="M422">
            <v>83.33333333333333</v>
          </cell>
          <cell r="N422">
            <v>4000</v>
          </cell>
          <cell r="O422">
            <v>1000</v>
          </cell>
          <cell r="P422">
            <v>0</v>
          </cell>
          <cell r="Q422">
            <v>83.33333333333333</v>
          </cell>
        </row>
        <row r="423">
          <cell r="A423">
            <v>2002</v>
          </cell>
          <cell r="C423" t="str">
            <v>Насос 60/90</v>
          </cell>
          <cell r="F423">
            <v>1997</v>
          </cell>
          <cell r="G423">
            <v>41500</v>
          </cell>
          <cell r="H423">
            <v>20</v>
          </cell>
          <cell r="K423">
            <v>5000</v>
          </cell>
          <cell r="L423">
            <v>1000</v>
          </cell>
          <cell r="M423">
            <v>0</v>
          </cell>
          <cell r="N423">
            <v>5000</v>
          </cell>
          <cell r="O423">
            <v>0</v>
          </cell>
          <cell r="P423">
            <v>0</v>
          </cell>
          <cell r="Q423">
            <v>0</v>
          </cell>
        </row>
        <row r="424">
          <cell r="A424">
            <v>2002</v>
          </cell>
          <cell r="C424" t="str">
            <v>Электродвигатель</v>
          </cell>
          <cell r="F424">
            <v>1997</v>
          </cell>
          <cell r="G424">
            <v>41500</v>
          </cell>
          <cell r="H424">
            <v>20</v>
          </cell>
          <cell r="K424">
            <v>5000</v>
          </cell>
          <cell r="L424">
            <v>1000</v>
          </cell>
          <cell r="M424">
            <v>0</v>
          </cell>
          <cell r="N424">
            <v>5000</v>
          </cell>
          <cell r="O424">
            <v>0</v>
          </cell>
          <cell r="P424">
            <v>0</v>
          </cell>
          <cell r="Q424">
            <v>0</v>
          </cell>
        </row>
        <row r="425">
          <cell r="A425">
            <v>2002</v>
          </cell>
          <cell r="B425">
            <v>0</v>
          </cell>
          <cell r="C425" t="str">
            <v>Котел.Е 1/9</v>
          </cell>
          <cell r="F425">
            <v>1994</v>
          </cell>
          <cell r="G425">
            <v>40000</v>
          </cell>
          <cell r="H425">
            <v>3.7</v>
          </cell>
          <cell r="I425">
            <v>62269056</v>
          </cell>
          <cell r="J425">
            <v>0.8</v>
          </cell>
          <cell r="K425">
            <v>50000</v>
          </cell>
          <cell r="L425">
            <v>1850</v>
          </cell>
          <cell r="M425">
            <v>154.16666666666666</v>
          </cell>
          <cell r="N425">
            <v>14800</v>
          </cell>
          <cell r="O425">
            <v>35200</v>
          </cell>
          <cell r="P425">
            <v>0</v>
          </cell>
          <cell r="Q425">
            <v>154.16666666666666</v>
          </cell>
        </row>
        <row r="426">
          <cell r="A426">
            <v>2002</v>
          </cell>
          <cell r="B426">
            <v>0</v>
          </cell>
          <cell r="C426" t="str">
            <v>Хим. Водочистка.</v>
          </cell>
          <cell r="F426">
            <v>1994</v>
          </cell>
          <cell r="G426">
            <v>40000</v>
          </cell>
          <cell r="H426">
            <v>3.7</v>
          </cell>
          <cell r="I426">
            <v>12000000</v>
          </cell>
          <cell r="J426">
            <v>1.21</v>
          </cell>
          <cell r="K426">
            <v>14520</v>
          </cell>
          <cell r="L426">
            <v>537.24</v>
          </cell>
          <cell r="M426">
            <v>44.77</v>
          </cell>
          <cell r="N426">
            <v>4297.92</v>
          </cell>
          <cell r="O426">
            <v>10222.08</v>
          </cell>
          <cell r="P426">
            <v>0</v>
          </cell>
          <cell r="Q426">
            <v>44.77</v>
          </cell>
        </row>
        <row r="427">
          <cell r="A427">
            <v>2002</v>
          </cell>
          <cell r="B427">
            <v>0</v>
          </cell>
          <cell r="C427" t="str">
            <v>Насос 2/16</v>
          </cell>
          <cell r="F427">
            <v>1997</v>
          </cell>
          <cell r="G427">
            <v>41500</v>
          </cell>
          <cell r="H427">
            <v>20</v>
          </cell>
          <cell r="I427">
            <v>5300000</v>
          </cell>
          <cell r="J427">
            <v>1.05</v>
          </cell>
          <cell r="K427">
            <v>5562</v>
          </cell>
          <cell r="L427">
            <v>1112.4</v>
          </cell>
          <cell r="M427">
            <v>0</v>
          </cell>
          <cell r="N427">
            <v>5562</v>
          </cell>
          <cell r="O427">
            <v>0</v>
          </cell>
          <cell r="P427">
            <v>0</v>
          </cell>
          <cell r="Q427">
            <v>0</v>
          </cell>
        </row>
        <row r="428">
          <cell r="A428">
            <v>2002</v>
          </cell>
          <cell r="B428">
            <v>0</v>
          </cell>
          <cell r="C428" t="str">
            <v>Насос 30к 90/20</v>
          </cell>
          <cell r="F428">
            <v>1991</v>
          </cell>
          <cell r="G428">
            <v>41500</v>
          </cell>
          <cell r="H428">
            <v>20</v>
          </cell>
          <cell r="I428">
            <v>2569522</v>
          </cell>
          <cell r="J428">
            <v>0.9</v>
          </cell>
          <cell r="K428">
            <v>2315.039</v>
          </cell>
          <cell r="L428">
            <v>0</v>
          </cell>
          <cell r="M428">
            <v>0</v>
          </cell>
          <cell r="N428">
            <v>2315.039</v>
          </cell>
          <cell r="O428">
            <v>0</v>
          </cell>
          <cell r="P428">
            <v>0</v>
          </cell>
          <cell r="Q428">
            <v>0</v>
          </cell>
        </row>
        <row r="429">
          <cell r="A429">
            <v>2002</v>
          </cell>
          <cell r="B429">
            <v>0</v>
          </cell>
          <cell r="C429" t="str">
            <v>Насос ку12/187</v>
          </cell>
          <cell r="F429">
            <v>1993</v>
          </cell>
          <cell r="G429">
            <v>41500</v>
          </cell>
          <cell r="H429">
            <v>20</v>
          </cell>
          <cell r="I429">
            <v>1517376</v>
          </cell>
          <cell r="J429">
            <v>0.9</v>
          </cell>
          <cell r="K429">
            <v>1367.156</v>
          </cell>
          <cell r="L429">
            <v>0</v>
          </cell>
          <cell r="M429">
            <v>0</v>
          </cell>
          <cell r="N429">
            <v>1367.156</v>
          </cell>
          <cell r="O429">
            <v>0</v>
          </cell>
          <cell r="P429">
            <v>0</v>
          </cell>
          <cell r="Q429">
            <v>0</v>
          </cell>
        </row>
        <row r="430">
          <cell r="A430">
            <v>2002</v>
          </cell>
          <cell r="B430">
            <v>0</v>
          </cell>
          <cell r="C430" t="str">
            <v>Емкость.эмалиров.</v>
          </cell>
          <cell r="F430">
            <v>1992</v>
          </cell>
          <cell r="G430">
            <v>42907</v>
          </cell>
          <cell r="H430">
            <v>5</v>
          </cell>
          <cell r="I430">
            <v>6437156</v>
          </cell>
          <cell r="J430">
            <v>1.21</v>
          </cell>
          <cell r="K430">
            <v>7788.969</v>
          </cell>
          <cell r="L430">
            <v>389.44845000000004</v>
          </cell>
          <cell r="M430">
            <v>32.454037500000005</v>
          </cell>
          <cell r="N430">
            <v>3894.4845000000005</v>
          </cell>
          <cell r="O430">
            <v>3894.4844999999996</v>
          </cell>
          <cell r="P430">
            <v>0</v>
          </cell>
          <cell r="Q430">
            <v>32.454037500000005</v>
          </cell>
        </row>
        <row r="431">
          <cell r="A431">
            <v>2002</v>
          </cell>
          <cell r="B431">
            <v>0</v>
          </cell>
          <cell r="C431" t="str">
            <v>Счетчик газовый</v>
          </cell>
          <cell r="F431">
            <v>1995</v>
          </cell>
          <cell r="G431">
            <v>47024</v>
          </cell>
          <cell r="H431">
            <v>10.4</v>
          </cell>
          <cell r="I431">
            <v>4876544</v>
          </cell>
          <cell r="J431">
            <v>0.92</v>
          </cell>
          <cell r="K431">
            <v>4500</v>
          </cell>
          <cell r="L431">
            <v>468</v>
          </cell>
          <cell r="M431">
            <v>39</v>
          </cell>
          <cell r="N431">
            <v>3276</v>
          </cell>
          <cell r="O431">
            <v>1224</v>
          </cell>
          <cell r="P431">
            <v>0</v>
          </cell>
          <cell r="Q431">
            <v>39</v>
          </cell>
        </row>
        <row r="432">
          <cell r="A432">
            <v>2002</v>
          </cell>
          <cell r="B432">
            <v>0</v>
          </cell>
          <cell r="C432" t="str">
            <v>ИТОГО</v>
          </cell>
          <cell r="F432" t="str">
            <v>МАШИНЫ И ОБОРУДОВАНИЕ</v>
          </cell>
          <cell r="I432">
            <v>20700598</v>
          </cell>
          <cell r="J432">
            <v>4.98</v>
          </cell>
          <cell r="K432">
            <v>108045.47600000001</v>
          </cell>
          <cell r="L432">
            <v>8491.569075</v>
          </cell>
          <cell r="M432">
            <v>448.2640895833333</v>
          </cell>
          <cell r="N432">
            <v>55235.950249999994</v>
          </cell>
          <cell r="O432">
            <v>52809.52575</v>
          </cell>
          <cell r="P432">
            <v>0</v>
          </cell>
          <cell r="Q432">
            <v>448.2640895833333</v>
          </cell>
        </row>
        <row r="433">
          <cell r="A433">
            <v>2002</v>
          </cell>
          <cell r="B433">
            <v>0</v>
          </cell>
          <cell r="C433" t="str">
            <v>ПЕРЕДАТОЧНЫЕ. УС-ВА</v>
          </cell>
        </row>
        <row r="434">
          <cell r="A434">
            <v>2002</v>
          </cell>
          <cell r="B434">
            <v>0</v>
          </cell>
          <cell r="C434" t="str">
            <v>Водопров. Сети.</v>
          </cell>
          <cell r="F434">
            <v>1949</v>
          </cell>
          <cell r="G434">
            <v>30110</v>
          </cell>
          <cell r="H434">
            <v>1.7</v>
          </cell>
          <cell r="I434">
            <v>1424176</v>
          </cell>
          <cell r="J434">
            <v>1.27</v>
          </cell>
          <cell r="K434">
            <v>1808.704</v>
          </cell>
          <cell r="L434">
            <v>30.747967999999997</v>
          </cell>
          <cell r="M434">
            <v>2.5623306666666665</v>
          </cell>
          <cell r="N434">
            <v>1629.6423039999997</v>
          </cell>
          <cell r="O434">
            <v>179.0616960000002</v>
          </cell>
          <cell r="P434">
            <v>0</v>
          </cell>
          <cell r="Q434">
            <v>2.5623306666666665</v>
          </cell>
        </row>
        <row r="435">
          <cell r="A435">
            <v>2002</v>
          </cell>
          <cell r="C435" t="str">
            <v>Котел Е- 1,0-0,9 1990 г.в.</v>
          </cell>
          <cell r="F435">
            <v>1990</v>
          </cell>
          <cell r="G435">
            <v>40000</v>
          </cell>
          <cell r="H435">
            <v>5</v>
          </cell>
          <cell r="K435">
            <v>224007.75</v>
          </cell>
          <cell r="L435">
            <v>11200.3875</v>
          </cell>
          <cell r="M435">
            <v>933.365625</v>
          </cell>
          <cell r="N435">
            <v>134404.65000000002</v>
          </cell>
          <cell r="O435">
            <v>89603.09999999998</v>
          </cell>
          <cell r="P435">
            <v>0</v>
          </cell>
          <cell r="Q435">
            <v>933.365625</v>
          </cell>
        </row>
        <row r="436">
          <cell r="A436">
            <v>2002</v>
          </cell>
          <cell r="B436">
            <v>0</v>
          </cell>
          <cell r="C436" t="str">
            <v>Канализ. сети.</v>
          </cell>
          <cell r="F436">
            <v>1949</v>
          </cell>
          <cell r="G436">
            <v>30107</v>
          </cell>
          <cell r="H436">
            <v>2</v>
          </cell>
          <cell r="I436">
            <v>16595488</v>
          </cell>
          <cell r="J436">
            <v>1.27</v>
          </cell>
          <cell r="K436">
            <v>21076.27</v>
          </cell>
          <cell r="L436">
            <v>0</v>
          </cell>
          <cell r="M436">
            <v>0</v>
          </cell>
          <cell r="N436">
            <v>22340.8462</v>
          </cell>
          <cell r="O436">
            <v>0</v>
          </cell>
          <cell r="P436">
            <v>1264.5761999999995</v>
          </cell>
          <cell r="Q436">
            <v>0</v>
          </cell>
        </row>
        <row r="437">
          <cell r="A437">
            <v>2002</v>
          </cell>
          <cell r="B437">
            <v>0</v>
          </cell>
          <cell r="C437" t="str">
            <v>ИТОГО</v>
          </cell>
          <cell r="F437" t="str">
            <v>ПЕРЕДАТОЧНЫЕ УСТРОЙСТВА</v>
          </cell>
          <cell r="I437">
            <v>18019664</v>
          </cell>
          <cell r="J437">
            <v>2.54</v>
          </cell>
          <cell r="K437">
            <v>246892.724</v>
          </cell>
          <cell r="L437">
            <v>11231.135468</v>
          </cell>
          <cell r="M437">
            <v>935.9279556666667</v>
          </cell>
          <cell r="N437">
            <v>158375.13850400003</v>
          </cell>
          <cell r="O437">
            <v>89782.16169599998</v>
          </cell>
          <cell r="P437">
            <v>1264.5761999999995</v>
          </cell>
          <cell r="Q437">
            <v>935.9279556666667</v>
          </cell>
        </row>
        <row r="438">
          <cell r="C438" t="str">
            <v>ХОЗ ИНВЕНТАРЬ</v>
          </cell>
        </row>
        <row r="439">
          <cell r="A439">
            <v>2002</v>
          </cell>
          <cell r="B439">
            <v>0</v>
          </cell>
          <cell r="C439" t="str">
            <v>ХОЗ ИНВЕНТАРЬ</v>
          </cell>
          <cell r="F439">
            <v>1681</v>
          </cell>
          <cell r="G439">
            <v>70003</v>
          </cell>
          <cell r="H439">
            <v>10</v>
          </cell>
          <cell r="I439">
            <v>1000154</v>
          </cell>
          <cell r="J439">
            <v>0.69</v>
          </cell>
          <cell r="K439">
            <v>688.606</v>
          </cell>
          <cell r="L439">
            <v>0</v>
          </cell>
          <cell r="M439">
            <v>0</v>
          </cell>
          <cell r="N439">
            <v>22104.252599999996</v>
          </cell>
          <cell r="O439">
            <v>0</v>
          </cell>
          <cell r="P439">
            <v>21415.646599999996</v>
          </cell>
          <cell r="Q439">
            <v>0</v>
          </cell>
        </row>
        <row r="440">
          <cell r="A440">
            <v>2002</v>
          </cell>
          <cell r="B440">
            <v>0</v>
          </cell>
          <cell r="C440" t="str">
            <v>ИТОГО</v>
          </cell>
          <cell r="F440" t="str">
            <v>ХОЗ ИНВЕНТАРЬ</v>
          </cell>
          <cell r="I440">
            <v>1000154</v>
          </cell>
          <cell r="J440">
            <v>0.69</v>
          </cell>
          <cell r="K440">
            <v>688.606</v>
          </cell>
          <cell r="L440">
            <v>0</v>
          </cell>
          <cell r="M440">
            <v>0</v>
          </cell>
          <cell r="N440">
            <v>22104.252599999996</v>
          </cell>
          <cell r="O440">
            <v>0</v>
          </cell>
          <cell r="P440">
            <v>21415.646599999996</v>
          </cell>
          <cell r="Q440">
            <v>0</v>
          </cell>
        </row>
        <row r="441">
          <cell r="A441">
            <v>2002</v>
          </cell>
          <cell r="B441">
            <v>0</v>
          </cell>
          <cell r="C441" t="str">
            <v>ИТОГО</v>
          </cell>
          <cell r="F441" t="str">
            <v>ПО БАНЕ</v>
          </cell>
          <cell r="I441">
            <v>1274302458</v>
          </cell>
          <cell r="J441">
            <v>17.48</v>
          </cell>
          <cell r="K441">
            <v>1201822.338</v>
          </cell>
          <cell r="L441">
            <v>19956.73751</v>
          </cell>
          <cell r="M441">
            <v>1403.6947925</v>
          </cell>
          <cell r="N441">
            <v>1354227.683641</v>
          </cell>
          <cell r="O441">
            <v>149991.58697399998</v>
          </cell>
          <cell r="P441">
            <v>302396.932615</v>
          </cell>
          <cell r="Q441">
            <v>1403.6947925</v>
          </cell>
          <cell r="R441">
            <v>0</v>
          </cell>
        </row>
        <row r="442">
          <cell r="A442">
            <v>2002</v>
          </cell>
          <cell r="B442">
            <v>0</v>
          </cell>
          <cell r="F442" t="str">
            <v>ПРАЧЕЧНАЯ.</v>
          </cell>
        </row>
        <row r="443">
          <cell r="C443" t="str">
            <v>Здание. </v>
          </cell>
        </row>
        <row r="444">
          <cell r="A444">
            <v>2002</v>
          </cell>
          <cell r="B444">
            <v>0</v>
          </cell>
          <cell r="C444" t="str">
            <v>Здание. мех. прачечной.</v>
          </cell>
          <cell r="F444">
            <v>1972</v>
          </cell>
          <cell r="G444">
            <v>10003</v>
          </cell>
          <cell r="H444">
            <v>1.7</v>
          </cell>
          <cell r="I444">
            <v>251366080</v>
          </cell>
          <cell r="J444">
            <v>1.19</v>
          </cell>
          <cell r="K444">
            <v>298148.967</v>
          </cell>
          <cell r="L444">
            <v>5068.532439</v>
          </cell>
          <cell r="M444">
            <v>422.37770324999997</v>
          </cell>
          <cell r="N444">
            <v>152055.97316999998</v>
          </cell>
          <cell r="O444">
            <v>146092.99383000002</v>
          </cell>
          <cell r="P444">
            <v>0</v>
          </cell>
          <cell r="Q444">
            <v>422.37770324999997</v>
          </cell>
        </row>
        <row r="445">
          <cell r="A445">
            <v>2002</v>
          </cell>
          <cell r="B445">
            <v>0</v>
          </cell>
          <cell r="C445" t="str">
            <v>ИТОГО</v>
          </cell>
          <cell r="F445" t="str">
            <v>Здание. </v>
          </cell>
          <cell r="I445">
            <v>251366080</v>
          </cell>
          <cell r="J445">
            <v>1.19</v>
          </cell>
          <cell r="K445">
            <v>298148.967</v>
          </cell>
          <cell r="L445">
            <v>5068.532439</v>
          </cell>
          <cell r="M445">
            <v>422.37770324999997</v>
          </cell>
          <cell r="N445">
            <v>152055.97316999998</v>
          </cell>
          <cell r="O445">
            <v>146092.99383000002</v>
          </cell>
          <cell r="P445">
            <v>0</v>
          </cell>
          <cell r="Q445">
            <v>422.37770324999997</v>
          </cell>
        </row>
        <row r="446">
          <cell r="A446">
            <v>2002</v>
          </cell>
          <cell r="B446">
            <v>0</v>
          </cell>
          <cell r="C446" t="str">
            <v>ПЕРЕДАТОЧННЫЕ УС-ВА</v>
          </cell>
        </row>
        <row r="447">
          <cell r="A447">
            <v>2002</v>
          </cell>
          <cell r="B447">
            <v>0</v>
          </cell>
          <cell r="C447" t="str">
            <v>Канализацион. сети.</v>
          </cell>
          <cell r="F447">
            <v>1972</v>
          </cell>
          <cell r="G447">
            <v>30107</v>
          </cell>
          <cell r="H447">
            <v>2</v>
          </cell>
          <cell r="I447">
            <v>5440864</v>
          </cell>
          <cell r="J447">
            <v>1.27</v>
          </cell>
          <cell r="K447">
            <v>6909.897</v>
          </cell>
          <cell r="L447">
            <v>138.19794</v>
          </cell>
          <cell r="M447">
            <v>11.516494999999999</v>
          </cell>
          <cell r="N447">
            <v>4145.9382</v>
          </cell>
          <cell r="O447">
            <v>2763.9588000000003</v>
          </cell>
          <cell r="P447">
            <v>0</v>
          </cell>
          <cell r="Q447">
            <v>11.516494999999999</v>
          </cell>
        </row>
        <row r="448">
          <cell r="A448">
            <v>2002</v>
          </cell>
          <cell r="B448">
            <v>0</v>
          </cell>
          <cell r="C448" t="str">
            <v>ИТОГО</v>
          </cell>
          <cell r="F448" t="str">
            <v>ПЕРЕДАТОЧНЫЕ УСТРОЙСТВА</v>
          </cell>
          <cell r="I448">
            <v>5440864</v>
          </cell>
          <cell r="J448">
            <v>1.27</v>
          </cell>
          <cell r="K448">
            <v>6909.897</v>
          </cell>
          <cell r="L448">
            <v>138.19794</v>
          </cell>
          <cell r="M448">
            <v>11.516494999999999</v>
          </cell>
          <cell r="N448">
            <v>4145.9382</v>
          </cell>
          <cell r="O448">
            <v>2763.9588000000003</v>
          </cell>
          <cell r="P448">
            <v>0</v>
          </cell>
          <cell r="Q448">
            <v>11.516494999999999</v>
          </cell>
        </row>
        <row r="449">
          <cell r="A449">
            <v>2002</v>
          </cell>
          <cell r="B449">
            <v>0</v>
          </cell>
          <cell r="C449" t="str">
            <v>МАШИНЫ И ОБОРУДОВАНИЕ</v>
          </cell>
        </row>
        <row r="450">
          <cell r="A450">
            <v>2002</v>
          </cell>
          <cell r="B450">
            <v>0</v>
          </cell>
          <cell r="C450" t="str">
            <v>Центрифуга</v>
          </cell>
          <cell r="F450">
            <v>1985</v>
          </cell>
          <cell r="G450">
            <v>49008</v>
          </cell>
          <cell r="H450">
            <v>14.3</v>
          </cell>
          <cell r="I450">
            <v>2338369</v>
          </cell>
          <cell r="J450">
            <v>0.67</v>
          </cell>
          <cell r="K450">
            <v>1566.707</v>
          </cell>
          <cell r="L450">
            <v>0</v>
          </cell>
          <cell r="M450">
            <v>0</v>
          </cell>
          <cell r="N450">
            <v>1566.707</v>
          </cell>
          <cell r="O450">
            <v>0</v>
          </cell>
          <cell r="P450">
            <v>0</v>
          </cell>
          <cell r="Q450">
            <v>0</v>
          </cell>
        </row>
        <row r="451">
          <cell r="A451">
            <v>2002</v>
          </cell>
          <cell r="B451">
            <v>0</v>
          </cell>
          <cell r="C451" t="str">
            <v>Стиральная м-на</v>
          </cell>
          <cell r="F451">
            <v>1985</v>
          </cell>
          <cell r="G451">
            <v>49008</v>
          </cell>
          <cell r="H451">
            <v>14.3</v>
          </cell>
          <cell r="I451">
            <v>17250041</v>
          </cell>
          <cell r="J451">
            <v>0.7</v>
          </cell>
          <cell r="K451">
            <v>12000</v>
          </cell>
          <cell r="L451">
            <v>0</v>
          </cell>
          <cell r="M451">
            <v>0</v>
          </cell>
          <cell r="N451">
            <v>12000</v>
          </cell>
          <cell r="O451">
            <v>0</v>
          </cell>
          <cell r="P451">
            <v>0</v>
          </cell>
          <cell r="Q451">
            <v>0</v>
          </cell>
        </row>
        <row r="452">
          <cell r="A452">
            <v>2002</v>
          </cell>
          <cell r="B452">
            <v>0</v>
          </cell>
          <cell r="C452" t="str">
            <v>Центрифуга</v>
          </cell>
          <cell r="F452">
            <v>1985</v>
          </cell>
          <cell r="G452">
            <v>49008</v>
          </cell>
          <cell r="H452">
            <v>14.3</v>
          </cell>
          <cell r="I452">
            <v>8919556</v>
          </cell>
          <cell r="J452">
            <v>0.67</v>
          </cell>
          <cell r="K452">
            <v>6000</v>
          </cell>
          <cell r="L452">
            <v>0</v>
          </cell>
          <cell r="M452">
            <v>0</v>
          </cell>
          <cell r="N452">
            <v>6000</v>
          </cell>
          <cell r="O452">
            <v>0</v>
          </cell>
          <cell r="P452">
            <v>0</v>
          </cell>
          <cell r="Q452">
            <v>0</v>
          </cell>
        </row>
        <row r="453">
          <cell r="A453">
            <v>2002</v>
          </cell>
          <cell r="B453">
            <v>0</v>
          </cell>
          <cell r="C453" t="str">
            <v>Центрифуга кп-251</v>
          </cell>
          <cell r="F453">
            <v>1986</v>
          </cell>
          <cell r="G453">
            <v>49008</v>
          </cell>
          <cell r="H453">
            <v>14.3</v>
          </cell>
          <cell r="I453">
            <v>12526196</v>
          </cell>
          <cell r="J453">
            <v>0.64</v>
          </cell>
          <cell r="K453">
            <v>8000</v>
          </cell>
          <cell r="L453">
            <v>0</v>
          </cell>
          <cell r="M453">
            <v>0</v>
          </cell>
          <cell r="N453">
            <v>8000</v>
          </cell>
          <cell r="O453">
            <v>0</v>
          </cell>
          <cell r="P453">
            <v>0</v>
          </cell>
          <cell r="Q453">
            <v>0</v>
          </cell>
        </row>
        <row r="454">
          <cell r="A454">
            <v>2002</v>
          </cell>
          <cell r="B454">
            <v>0</v>
          </cell>
          <cell r="C454" t="str">
            <v>Сушильный барабан</v>
          </cell>
          <cell r="F454">
            <v>1985</v>
          </cell>
          <cell r="G454">
            <v>49008</v>
          </cell>
          <cell r="H454">
            <v>14.3</v>
          </cell>
          <cell r="I454">
            <v>5044010</v>
          </cell>
          <cell r="J454">
            <v>1.08</v>
          </cell>
          <cell r="K454">
            <v>5445.009</v>
          </cell>
          <cell r="L454">
            <v>0</v>
          </cell>
          <cell r="M454">
            <v>0</v>
          </cell>
          <cell r="N454">
            <v>5445.009</v>
          </cell>
          <cell r="O454">
            <v>0</v>
          </cell>
          <cell r="P454">
            <v>0</v>
          </cell>
          <cell r="Q454">
            <v>0</v>
          </cell>
        </row>
        <row r="455">
          <cell r="A455">
            <v>2002</v>
          </cell>
          <cell r="B455">
            <v>0</v>
          </cell>
          <cell r="C455" t="str">
            <v>Стиральная маш-на</v>
          </cell>
          <cell r="F455">
            <v>1990</v>
          </cell>
          <cell r="G455">
            <v>49008</v>
          </cell>
          <cell r="H455">
            <v>14.3</v>
          </cell>
          <cell r="I455">
            <v>9227280</v>
          </cell>
          <cell r="J455">
            <v>1.08</v>
          </cell>
          <cell r="K455">
            <v>9960.849</v>
          </cell>
          <cell r="L455">
            <v>0</v>
          </cell>
          <cell r="M455">
            <v>0</v>
          </cell>
          <cell r="N455">
            <v>9960.849</v>
          </cell>
          <cell r="O455">
            <v>0</v>
          </cell>
          <cell r="P455">
            <v>0</v>
          </cell>
          <cell r="Q455">
            <v>0</v>
          </cell>
        </row>
        <row r="456">
          <cell r="A456">
            <v>2002</v>
          </cell>
          <cell r="B456">
            <v>0</v>
          </cell>
          <cell r="C456" t="str">
            <v>Гладильн.Эл-прес</v>
          </cell>
          <cell r="F456">
            <v>1990</v>
          </cell>
          <cell r="G456">
            <v>49008</v>
          </cell>
          <cell r="H456">
            <v>14.3</v>
          </cell>
          <cell r="I456">
            <v>20437271</v>
          </cell>
          <cell r="J456">
            <v>0.69</v>
          </cell>
          <cell r="K456">
            <v>14000</v>
          </cell>
          <cell r="L456">
            <v>0</v>
          </cell>
          <cell r="M456">
            <v>0</v>
          </cell>
          <cell r="N456">
            <v>14000</v>
          </cell>
          <cell r="O456">
            <v>0</v>
          </cell>
          <cell r="P456">
            <v>0</v>
          </cell>
          <cell r="Q456">
            <v>0</v>
          </cell>
        </row>
        <row r="457">
          <cell r="A457">
            <v>2002</v>
          </cell>
          <cell r="B457">
            <v>0</v>
          </cell>
          <cell r="C457" t="str">
            <v>Стиральная маш-на</v>
          </cell>
          <cell r="F457">
            <v>1990</v>
          </cell>
          <cell r="G457">
            <v>49008</v>
          </cell>
          <cell r="H457">
            <v>14.3</v>
          </cell>
          <cell r="I457">
            <v>14275785</v>
          </cell>
          <cell r="J457">
            <v>0.7</v>
          </cell>
          <cell r="K457">
            <v>10000</v>
          </cell>
          <cell r="L457">
            <v>0</v>
          </cell>
          <cell r="M457">
            <v>0</v>
          </cell>
          <cell r="N457">
            <v>10000</v>
          </cell>
          <cell r="O457">
            <v>0</v>
          </cell>
          <cell r="P457">
            <v>0</v>
          </cell>
          <cell r="Q457">
            <v>0</v>
          </cell>
        </row>
        <row r="458">
          <cell r="A458">
            <v>2002</v>
          </cell>
          <cell r="B458">
            <v>0</v>
          </cell>
          <cell r="C458" t="str">
            <v>ИТОГО</v>
          </cell>
          <cell r="F458" t="str">
            <v>МАШИНЫ И ОБОРУДОВАНИЕ</v>
          </cell>
          <cell r="I458">
            <v>90018508</v>
          </cell>
          <cell r="J458">
            <v>6.23</v>
          </cell>
          <cell r="K458">
            <v>66972.565</v>
          </cell>
          <cell r="L458">
            <v>0</v>
          </cell>
          <cell r="M458">
            <v>0</v>
          </cell>
          <cell r="N458">
            <v>66972.565</v>
          </cell>
          <cell r="O458">
            <v>0</v>
          </cell>
          <cell r="P458">
            <v>0</v>
          </cell>
          <cell r="Q458">
            <v>0</v>
          </cell>
        </row>
        <row r="459">
          <cell r="A459">
            <v>2002</v>
          </cell>
          <cell r="B459">
            <v>0</v>
          </cell>
          <cell r="C459" t="str">
            <v>ИТОГО</v>
          </cell>
          <cell r="F459" t="str">
            <v>ПО ПРАЧЕЧНОЙ</v>
          </cell>
          <cell r="I459">
            <v>346825452</v>
          </cell>
          <cell r="J459">
            <v>8.69</v>
          </cell>
          <cell r="K459">
            <v>372031.429</v>
          </cell>
          <cell r="L459">
            <v>5206.730379</v>
          </cell>
          <cell r="M459">
            <v>433.89419825</v>
          </cell>
          <cell r="N459">
            <v>223174.47637</v>
          </cell>
          <cell r="O459">
            <v>148856.95263</v>
          </cell>
          <cell r="P459">
            <v>0</v>
          </cell>
          <cell r="Q459">
            <v>433.89419825</v>
          </cell>
        </row>
        <row r="460">
          <cell r="A460">
            <v>2002</v>
          </cell>
          <cell r="B460">
            <v>0</v>
          </cell>
          <cell r="F460" t="str">
            <v>СПЕЦ.ОТХ</v>
          </cell>
          <cell r="I460" t="str">
            <v/>
          </cell>
        </row>
        <row r="461">
          <cell r="A461">
            <v>2002</v>
          </cell>
          <cell r="B461">
            <v>0</v>
          </cell>
          <cell r="C461" t="str">
            <v>МАШИНЫ И ОБОРУДОВАНИЕ</v>
          </cell>
          <cell r="I461" t="str">
            <v/>
          </cell>
          <cell r="J461" t="str">
            <v/>
          </cell>
        </row>
        <row r="462">
          <cell r="A462">
            <v>2002</v>
          </cell>
          <cell r="B462">
            <v>0</v>
          </cell>
          <cell r="C462" t="str">
            <v>Трактор Т-40</v>
          </cell>
          <cell r="D462" t="str">
            <v>84-79</v>
          </cell>
          <cell r="E462">
            <v>12</v>
          </cell>
          <cell r="F462">
            <v>1990</v>
          </cell>
          <cell r="G462">
            <v>40607</v>
          </cell>
          <cell r="H462">
            <v>12.5</v>
          </cell>
          <cell r="I462">
            <v>22413411</v>
          </cell>
          <cell r="J462">
            <v>1.08</v>
          </cell>
          <cell r="K462">
            <v>14976</v>
          </cell>
          <cell r="L462">
            <v>0</v>
          </cell>
          <cell r="M462">
            <v>0</v>
          </cell>
          <cell r="N462">
            <v>14976</v>
          </cell>
          <cell r="O462">
            <v>0</v>
          </cell>
          <cell r="P462">
            <v>0</v>
          </cell>
          <cell r="Q462">
            <v>0</v>
          </cell>
          <cell r="R462">
            <v>14976</v>
          </cell>
        </row>
        <row r="463">
          <cell r="A463">
            <v>2002</v>
          </cell>
          <cell r="B463">
            <v>0</v>
          </cell>
          <cell r="C463" t="str">
            <v>Трактор Т-150</v>
          </cell>
          <cell r="D463" t="str">
            <v>37-86</v>
          </cell>
          <cell r="F463">
            <v>1987</v>
          </cell>
          <cell r="G463">
            <v>40604</v>
          </cell>
          <cell r="H463">
            <v>10</v>
          </cell>
          <cell r="I463">
            <v>44000000</v>
          </cell>
          <cell r="J463">
            <v>1.08</v>
          </cell>
          <cell r="K463">
            <v>47998</v>
          </cell>
          <cell r="L463">
            <v>0</v>
          </cell>
          <cell r="M463">
            <v>0</v>
          </cell>
          <cell r="N463">
            <v>47998</v>
          </cell>
          <cell r="O463">
            <v>0</v>
          </cell>
          <cell r="P463">
            <v>0</v>
          </cell>
          <cell r="Q463">
            <v>0</v>
          </cell>
        </row>
        <row r="464">
          <cell r="A464">
            <v>2002</v>
          </cell>
          <cell r="B464">
            <v>0</v>
          </cell>
          <cell r="C464" t="str">
            <v>Сварочный агрегат</v>
          </cell>
          <cell r="F464">
            <v>1994</v>
          </cell>
          <cell r="G464">
            <v>40607</v>
          </cell>
          <cell r="H464">
            <v>12.5</v>
          </cell>
          <cell r="I464">
            <v>6660096</v>
          </cell>
          <cell r="J464">
            <v>1.2</v>
          </cell>
          <cell r="K464">
            <v>8000</v>
          </cell>
          <cell r="L464">
            <v>1000</v>
          </cell>
          <cell r="M464">
            <v>0</v>
          </cell>
          <cell r="N464">
            <v>8000</v>
          </cell>
          <cell r="O464">
            <v>0</v>
          </cell>
          <cell r="P464">
            <v>0</v>
          </cell>
          <cell r="Q464">
            <v>0</v>
          </cell>
        </row>
        <row r="465">
          <cell r="A465">
            <v>2002</v>
          </cell>
          <cell r="B465">
            <v>0</v>
          </cell>
          <cell r="C465" t="str">
            <v>ИТОГО</v>
          </cell>
          <cell r="F465" t="str">
            <v>МАШИНЫ И ОБОРУДОВАНИЕ</v>
          </cell>
          <cell r="I465">
            <v>88174659</v>
          </cell>
          <cell r="J465">
            <v>3.89</v>
          </cell>
          <cell r="K465">
            <v>70974</v>
          </cell>
          <cell r="L465">
            <v>1000</v>
          </cell>
          <cell r="M465">
            <v>0</v>
          </cell>
          <cell r="N465">
            <v>70974</v>
          </cell>
          <cell r="O465">
            <v>0</v>
          </cell>
          <cell r="P465">
            <v>0</v>
          </cell>
          <cell r="Q465">
            <v>0</v>
          </cell>
        </row>
        <row r="466">
          <cell r="C466" t="str">
            <v>ТРАНСПОРТНЫЕ СРЕДСТВА</v>
          </cell>
        </row>
        <row r="467">
          <cell r="A467">
            <v>2002</v>
          </cell>
          <cell r="B467">
            <v>0</v>
          </cell>
          <cell r="C467" t="str">
            <v>Трактор ДТ-75-Д</v>
          </cell>
          <cell r="D467" t="str">
            <v>б/н</v>
          </cell>
          <cell r="F467">
            <v>1997</v>
          </cell>
          <cell r="G467">
            <v>40600</v>
          </cell>
          <cell r="H467">
            <v>12.5</v>
          </cell>
          <cell r="I467">
            <v>131812500</v>
          </cell>
          <cell r="J467">
            <v>1.05</v>
          </cell>
          <cell r="K467">
            <v>138403.125</v>
          </cell>
          <cell r="L467">
            <v>17300.390625</v>
          </cell>
          <cell r="M467">
            <v>1441.69921875</v>
          </cell>
          <cell r="N467">
            <v>86501.953125</v>
          </cell>
          <cell r="O467">
            <v>51901.171875</v>
          </cell>
          <cell r="P467">
            <v>0</v>
          </cell>
          <cell r="Q467">
            <v>1441.69921875</v>
          </cell>
        </row>
        <row r="468">
          <cell r="A468">
            <v>2002</v>
          </cell>
          <cell r="B468">
            <v>0</v>
          </cell>
          <cell r="C468" t="str">
            <v>Трактор Т-150 </v>
          </cell>
          <cell r="D468" t="str">
            <v>6011СР</v>
          </cell>
          <cell r="F468">
            <v>1988</v>
          </cell>
          <cell r="G468">
            <v>40604</v>
          </cell>
          <cell r="H468">
            <v>10</v>
          </cell>
          <cell r="K468">
            <v>22136.24</v>
          </cell>
          <cell r="L468">
            <v>0</v>
          </cell>
          <cell r="M468">
            <v>0</v>
          </cell>
          <cell r="N468">
            <v>22136.24</v>
          </cell>
          <cell r="O468">
            <v>0</v>
          </cell>
          <cell r="P468">
            <v>0</v>
          </cell>
          <cell r="Q468">
            <v>0</v>
          </cell>
          <cell r="R468">
            <v>22136.24</v>
          </cell>
        </row>
        <row r="469">
          <cell r="A469">
            <v>2002</v>
          </cell>
          <cell r="B469">
            <v>0</v>
          </cell>
          <cell r="C469" t="str">
            <v>ГАЗ- 53 ACM </v>
          </cell>
          <cell r="D469" t="str">
            <v>в524в</v>
          </cell>
          <cell r="E469">
            <v>12</v>
          </cell>
          <cell r="F469">
            <v>1988</v>
          </cell>
          <cell r="G469">
            <v>49016</v>
          </cell>
          <cell r="H469">
            <v>11.1</v>
          </cell>
          <cell r="I469">
            <v>29393667</v>
          </cell>
          <cell r="J469">
            <v>0.94</v>
          </cell>
          <cell r="K469">
            <v>54915.3</v>
          </cell>
          <cell r="L469">
            <v>0</v>
          </cell>
          <cell r="M469">
            <v>0</v>
          </cell>
          <cell r="N469">
            <v>54915.3</v>
          </cell>
          <cell r="O469">
            <v>0</v>
          </cell>
          <cell r="P469">
            <v>0</v>
          </cell>
          <cell r="Q469">
            <v>0</v>
          </cell>
          <cell r="R469">
            <v>54915.3</v>
          </cell>
        </row>
        <row r="470">
          <cell r="A470">
            <v>2002</v>
          </cell>
          <cell r="B470">
            <v>0</v>
          </cell>
          <cell r="C470" t="str">
            <v>ГАЗ- 53 ACM </v>
          </cell>
          <cell r="D470" t="str">
            <v>в525</v>
          </cell>
          <cell r="E470">
            <v>12</v>
          </cell>
          <cell r="F470">
            <v>1990</v>
          </cell>
          <cell r="G470">
            <v>49016</v>
          </cell>
          <cell r="H470">
            <v>11.1</v>
          </cell>
          <cell r="I470">
            <v>29393667</v>
          </cell>
          <cell r="J470">
            <v>0.94</v>
          </cell>
          <cell r="K470">
            <v>6000</v>
          </cell>
          <cell r="L470">
            <v>0</v>
          </cell>
          <cell r="M470">
            <v>0</v>
          </cell>
          <cell r="N470">
            <v>6000</v>
          </cell>
          <cell r="O470">
            <v>0</v>
          </cell>
          <cell r="P470">
            <v>0</v>
          </cell>
          <cell r="Q470">
            <v>0</v>
          </cell>
          <cell r="R470">
            <v>6000</v>
          </cell>
        </row>
        <row r="471">
          <cell r="A471">
            <v>2002</v>
          </cell>
          <cell r="B471">
            <v>0</v>
          </cell>
          <cell r="C471" t="str">
            <v>ГАЗ- 53 ACM </v>
          </cell>
          <cell r="D471" t="str">
            <v>в526</v>
          </cell>
          <cell r="E471">
            <v>12</v>
          </cell>
          <cell r="F471">
            <v>1987</v>
          </cell>
          <cell r="G471">
            <v>49016</v>
          </cell>
          <cell r="H471">
            <v>11.1</v>
          </cell>
          <cell r="I471">
            <v>29393667</v>
          </cell>
          <cell r="J471">
            <v>0.94</v>
          </cell>
          <cell r="K471">
            <v>15251.54</v>
          </cell>
          <cell r="L471">
            <v>0</v>
          </cell>
          <cell r="M471">
            <v>0</v>
          </cell>
          <cell r="N471">
            <v>15251.54</v>
          </cell>
          <cell r="O471">
            <v>0</v>
          </cell>
          <cell r="P471">
            <v>0</v>
          </cell>
          <cell r="Q471">
            <v>0</v>
          </cell>
          <cell r="R471">
            <v>15251.54</v>
          </cell>
        </row>
        <row r="472">
          <cell r="A472">
            <v>2002</v>
          </cell>
          <cell r="B472">
            <v>0</v>
          </cell>
          <cell r="C472" t="str">
            <v>АСМ- КО-503 </v>
          </cell>
          <cell r="D472" t="str">
            <v>56-11</v>
          </cell>
          <cell r="F472">
            <v>1986</v>
          </cell>
          <cell r="G472">
            <v>49016</v>
          </cell>
          <cell r="H472">
            <v>11.1</v>
          </cell>
          <cell r="I472">
            <v>28705520</v>
          </cell>
          <cell r="J472">
            <v>0.94</v>
          </cell>
          <cell r="K472">
            <v>27083.658</v>
          </cell>
          <cell r="L472">
            <v>0</v>
          </cell>
          <cell r="M472">
            <v>0</v>
          </cell>
          <cell r="N472">
            <v>27083.658</v>
          </cell>
          <cell r="O472">
            <v>0</v>
          </cell>
          <cell r="P472">
            <v>0</v>
          </cell>
          <cell r="Q472">
            <v>0</v>
          </cell>
        </row>
        <row r="473">
          <cell r="A473">
            <v>2002</v>
          </cell>
          <cell r="B473">
            <v>0</v>
          </cell>
          <cell r="C473" t="str">
            <v>АСМ_Т-53 </v>
          </cell>
          <cell r="D473" t="str">
            <v>02-79</v>
          </cell>
          <cell r="F473">
            <v>1988</v>
          </cell>
          <cell r="G473">
            <v>49016</v>
          </cell>
          <cell r="H473">
            <v>11.1</v>
          </cell>
          <cell r="I473">
            <v>31974071</v>
          </cell>
          <cell r="J473">
            <v>0.94</v>
          </cell>
          <cell r="K473">
            <v>36167.54</v>
          </cell>
          <cell r="L473">
            <v>0</v>
          </cell>
          <cell r="M473">
            <v>0</v>
          </cell>
          <cell r="N473">
            <v>36167.54</v>
          </cell>
          <cell r="O473">
            <v>0</v>
          </cell>
          <cell r="P473">
            <v>0</v>
          </cell>
          <cell r="Q473">
            <v>0</v>
          </cell>
        </row>
        <row r="474">
          <cell r="A474">
            <v>2002</v>
          </cell>
          <cell r="B474">
            <v>0</v>
          </cell>
          <cell r="C474" t="str">
            <v>АСМ-КО-503Б</v>
          </cell>
          <cell r="D474" t="str">
            <v>03-24</v>
          </cell>
          <cell r="F474">
            <v>1990</v>
          </cell>
          <cell r="G474">
            <v>49016</v>
          </cell>
          <cell r="H474">
            <v>11.1</v>
          </cell>
          <cell r="I474">
            <v>37893857</v>
          </cell>
          <cell r="J474">
            <v>0.94</v>
          </cell>
          <cell r="K474">
            <v>35752.854</v>
          </cell>
          <cell r="L474">
            <v>0</v>
          </cell>
          <cell r="M474">
            <v>0</v>
          </cell>
          <cell r="N474">
            <v>35752.854</v>
          </cell>
          <cell r="O474">
            <v>0</v>
          </cell>
          <cell r="P474">
            <v>0</v>
          </cell>
          <cell r="Q474">
            <v>0</v>
          </cell>
        </row>
        <row r="475">
          <cell r="A475">
            <v>2002</v>
          </cell>
          <cell r="B475">
            <v>0</v>
          </cell>
          <cell r="C475" t="str">
            <v>А/Маш-на Камаз </v>
          </cell>
          <cell r="D475" t="str">
            <v>11-63</v>
          </cell>
          <cell r="F475">
            <v>1989</v>
          </cell>
          <cell r="G475">
            <v>49016</v>
          </cell>
          <cell r="H475">
            <v>11.1</v>
          </cell>
          <cell r="I475">
            <v>127000000</v>
          </cell>
          <cell r="J475">
            <v>0.94</v>
          </cell>
          <cell r="K475">
            <v>119824.5</v>
          </cell>
          <cell r="L475">
            <v>0</v>
          </cell>
          <cell r="M475">
            <v>0</v>
          </cell>
          <cell r="N475">
            <v>119824.5</v>
          </cell>
          <cell r="O475">
            <v>0</v>
          </cell>
          <cell r="P475">
            <v>0</v>
          </cell>
          <cell r="Q475">
            <v>0</v>
          </cell>
        </row>
        <row r="476">
          <cell r="A476">
            <v>2002</v>
          </cell>
          <cell r="B476">
            <v>0</v>
          </cell>
          <cell r="C476" t="str">
            <v>А/МАш-на Г-53 КО-503Б</v>
          </cell>
          <cell r="D476" t="str">
            <v>02-64</v>
          </cell>
          <cell r="F476">
            <v>1988</v>
          </cell>
          <cell r="G476">
            <v>49016</v>
          </cell>
          <cell r="H476">
            <v>11.1</v>
          </cell>
          <cell r="I476">
            <v>34608783</v>
          </cell>
          <cell r="J476">
            <v>0.94</v>
          </cell>
          <cell r="K476">
            <v>32653.39</v>
          </cell>
          <cell r="L476">
            <v>0</v>
          </cell>
          <cell r="M476">
            <v>0</v>
          </cell>
          <cell r="N476">
            <v>32653.39</v>
          </cell>
          <cell r="O476">
            <v>0</v>
          </cell>
          <cell r="P476">
            <v>0</v>
          </cell>
          <cell r="Q476">
            <v>0</v>
          </cell>
        </row>
        <row r="477">
          <cell r="A477">
            <v>2002</v>
          </cell>
          <cell r="B477">
            <v>0</v>
          </cell>
          <cell r="C477" t="str">
            <v>Прицеп КО-705-УР</v>
          </cell>
          <cell r="D477" t="str">
            <v>82-03</v>
          </cell>
          <cell r="F477">
            <v>1986</v>
          </cell>
          <cell r="G477">
            <v>49016</v>
          </cell>
          <cell r="H477">
            <v>11.1</v>
          </cell>
          <cell r="I477">
            <v>376404</v>
          </cell>
          <cell r="J477">
            <v>1.05</v>
          </cell>
          <cell r="K477">
            <v>393.53</v>
          </cell>
          <cell r="L477">
            <v>0</v>
          </cell>
          <cell r="M477">
            <v>0</v>
          </cell>
          <cell r="N477">
            <v>393.53</v>
          </cell>
          <cell r="O477">
            <v>0</v>
          </cell>
          <cell r="P477">
            <v>0</v>
          </cell>
          <cell r="Q477">
            <v>0</v>
          </cell>
        </row>
        <row r="478">
          <cell r="A478">
            <v>2002</v>
          </cell>
          <cell r="B478">
            <v>0</v>
          </cell>
          <cell r="C478" t="str">
            <v>Спец ВАкумн.газ-53ко-503 758</v>
          </cell>
          <cell r="D478" t="str">
            <v>в858м</v>
          </cell>
          <cell r="F478">
            <v>1987</v>
          </cell>
          <cell r="G478">
            <v>49016</v>
          </cell>
          <cell r="H478">
            <v>11.1</v>
          </cell>
          <cell r="I478">
            <v>24151946</v>
          </cell>
          <cell r="J478">
            <v>1.11</v>
          </cell>
          <cell r="K478">
            <v>26808.66</v>
          </cell>
          <cell r="L478">
            <v>0</v>
          </cell>
          <cell r="M478">
            <v>0</v>
          </cell>
          <cell r="N478">
            <v>26808.66</v>
          </cell>
          <cell r="O478">
            <v>0</v>
          </cell>
          <cell r="P478">
            <v>0</v>
          </cell>
          <cell r="Q478">
            <v>0</v>
          </cell>
        </row>
        <row r="479">
          <cell r="A479">
            <v>2002</v>
          </cell>
          <cell r="B479">
            <v>0</v>
          </cell>
          <cell r="C479" t="str">
            <v>Газ 2401 </v>
          </cell>
          <cell r="D479" t="str">
            <v>в600</v>
          </cell>
          <cell r="F479">
            <v>1974</v>
          </cell>
          <cell r="G479">
            <v>50418</v>
          </cell>
          <cell r="H479">
            <v>11.1</v>
          </cell>
          <cell r="I479">
            <v>6299290</v>
          </cell>
          <cell r="J479">
            <v>0.64</v>
          </cell>
          <cell r="K479">
            <v>4015.797</v>
          </cell>
          <cell r="L479">
            <v>0</v>
          </cell>
          <cell r="M479">
            <v>0</v>
          </cell>
          <cell r="N479">
            <v>4015.797</v>
          </cell>
          <cell r="O479">
            <v>0</v>
          </cell>
          <cell r="P479">
            <v>0</v>
          </cell>
          <cell r="Q479">
            <v>0</v>
          </cell>
        </row>
        <row r="480">
          <cell r="A480">
            <v>2002</v>
          </cell>
          <cell r="B480">
            <v>0</v>
          </cell>
          <cell r="C480" t="str">
            <v>Ав МАШ-на Газ 53</v>
          </cell>
          <cell r="D480" t="str">
            <v>89-38</v>
          </cell>
          <cell r="F480">
            <v>1992</v>
          </cell>
          <cell r="G480">
            <v>50416</v>
          </cell>
          <cell r="H480">
            <v>14.3</v>
          </cell>
          <cell r="I480">
            <v>21103096</v>
          </cell>
          <cell r="J480">
            <v>1.31</v>
          </cell>
          <cell r="K480">
            <v>27645.96</v>
          </cell>
          <cell r="L480">
            <v>0</v>
          </cell>
          <cell r="M480">
            <v>0</v>
          </cell>
          <cell r="N480">
            <v>27645.96</v>
          </cell>
          <cell r="O480">
            <v>0</v>
          </cell>
          <cell r="P480">
            <v>0</v>
          </cell>
          <cell r="Q480">
            <v>0</v>
          </cell>
        </row>
        <row r="481">
          <cell r="A481">
            <v>2002</v>
          </cell>
          <cell r="B481">
            <v>0</v>
          </cell>
          <cell r="C481" t="str">
            <v>АВ-НА Жигули 900</v>
          </cell>
          <cell r="D481" t="str">
            <v>в900</v>
          </cell>
          <cell r="F481">
            <v>1992</v>
          </cell>
          <cell r="G481">
            <v>50416</v>
          </cell>
          <cell r="H481">
            <v>14.3</v>
          </cell>
          <cell r="I481">
            <v>1231200</v>
          </cell>
          <cell r="J481">
            <v>1.01</v>
          </cell>
          <cell r="K481">
            <v>1243.512</v>
          </cell>
          <cell r="L481">
            <v>0</v>
          </cell>
          <cell r="M481">
            <v>0</v>
          </cell>
          <cell r="N481">
            <v>1243.512</v>
          </cell>
          <cell r="O481">
            <v>0</v>
          </cell>
          <cell r="P481">
            <v>0</v>
          </cell>
          <cell r="Q481">
            <v>0</v>
          </cell>
        </row>
        <row r="482">
          <cell r="A482">
            <v>2002</v>
          </cell>
          <cell r="B482">
            <v>0</v>
          </cell>
          <cell r="C482" t="str">
            <v>АВ-на ГАЗ-53 33-07 896</v>
          </cell>
          <cell r="D482" t="str">
            <v>в826</v>
          </cell>
          <cell r="F482">
            <v>1994</v>
          </cell>
          <cell r="G482">
            <v>50416</v>
          </cell>
          <cell r="H482">
            <v>11.1</v>
          </cell>
          <cell r="I482">
            <v>13170600</v>
          </cell>
          <cell r="J482">
            <v>1.31</v>
          </cell>
          <cell r="K482">
            <v>17253.486</v>
          </cell>
          <cell r="L482">
            <v>0</v>
          </cell>
          <cell r="M482">
            <v>0</v>
          </cell>
          <cell r="N482">
            <v>15321.095568</v>
          </cell>
          <cell r="O482">
            <v>0</v>
          </cell>
          <cell r="P482">
            <v>0</v>
          </cell>
          <cell r="Q482">
            <v>0</v>
          </cell>
        </row>
        <row r="483">
          <cell r="A483">
            <v>2002</v>
          </cell>
          <cell r="B483">
            <v>0</v>
          </cell>
          <cell r="C483" t="str">
            <v>ГАЗ-3110 В888</v>
          </cell>
          <cell r="D483" t="str">
            <v>в888</v>
          </cell>
          <cell r="E483">
            <v>2</v>
          </cell>
          <cell r="F483">
            <v>1998</v>
          </cell>
          <cell r="G483">
            <v>50416</v>
          </cell>
          <cell r="H483">
            <v>14.3</v>
          </cell>
          <cell r="K483">
            <v>83333.33</v>
          </cell>
          <cell r="L483">
            <v>11916.666190000002</v>
          </cell>
          <cell r="M483">
            <v>993.0555158333335</v>
          </cell>
          <cell r="N483">
            <v>47666.66476000001</v>
          </cell>
          <cell r="O483">
            <v>35666.665239999995</v>
          </cell>
          <cell r="P483">
            <v>0</v>
          </cell>
          <cell r="Q483">
            <v>993.0555158333335</v>
          </cell>
        </row>
        <row r="484">
          <cell r="A484">
            <v>2002</v>
          </cell>
          <cell r="B484">
            <v>0</v>
          </cell>
          <cell r="C484" t="str">
            <v>Ав МАШ-на Газ 53/2</v>
          </cell>
          <cell r="D484" t="str">
            <v>в596</v>
          </cell>
          <cell r="E484">
            <v>6</v>
          </cell>
          <cell r="F484">
            <v>1997</v>
          </cell>
          <cell r="G484">
            <v>50416</v>
          </cell>
          <cell r="H484">
            <v>11.1</v>
          </cell>
          <cell r="I484">
            <v>1200000</v>
          </cell>
          <cell r="J484">
            <v>1.31</v>
          </cell>
          <cell r="K484">
            <v>1572</v>
          </cell>
          <cell r="L484">
            <v>174.49200000000002</v>
          </cell>
          <cell r="M484">
            <v>14.541000000000002</v>
          </cell>
          <cell r="N484">
            <v>872.46</v>
          </cell>
          <cell r="O484">
            <v>699.54</v>
          </cell>
          <cell r="P484">
            <v>0</v>
          </cell>
          <cell r="Q484">
            <v>14.541000000000002</v>
          </cell>
        </row>
        <row r="485">
          <cell r="A485">
            <v>2002</v>
          </cell>
          <cell r="B485">
            <v>0</v>
          </cell>
          <cell r="C485" t="str">
            <v>ГАЗ-52 50401 C120 бенз</v>
          </cell>
          <cell r="D485" t="str">
            <v>826вн</v>
          </cell>
          <cell r="F485">
            <v>1978</v>
          </cell>
          <cell r="G485">
            <v>50416</v>
          </cell>
          <cell r="H485">
            <v>11.1</v>
          </cell>
          <cell r="K485">
            <v>5490</v>
          </cell>
          <cell r="L485">
            <v>0</v>
          </cell>
          <cell r="M485">
            <v>0</v>
          </cell>
          <cell r="N485">
            <v>5490</v>
          </cell>
          <cell r="O485">
            <v>0</v>
          </cell>
          <cell r="P485">
            <v>0</v>
          </cell>
          <cell r="Q485">
            <v>0</v>
          </cell>
        </row>
        <row r="486">
          <cell r="A486">
            <v>2002</v>
          </cell>
          <cell r="B486">
            <v>0</v>
          </cell>
          <cell r="C486" t="str">
            <v>ГАЗ-53 3307 К0413</v>
          </cell>
          <cell r="D486" t="str">
            <v>в896ээ</v>
          </cell>
          <cell r="E486">
            <v>9</v>
          </cell>
          <cell r="F486">
            <v>1994</v>
          </cell>
          <cell r="G486">
            <v>50416</v>
          </cell>
          <cell r="H486">
            <v>11.1</v>
          </cell>
          <cell r="K486">
            <v>84955</v>
          </cell>
          <cell r="L486">
            <v>0</v>
          </cell>
          <cell r="M486">
            <v>0</v>
          </cell>
          <cell r="N486">
            <v>75440.04</v>
          </cell>
          <cell r="O486">
            <v>0</v>
          </cell>
          <cell r="P486">
            <v>0</v>
          </cell>
          <cell r="Q486">
            <v>0</v>
          </cell>
        </row>
        <row r="487">
          <cell r="A487">
            <v>2002</v>
          </cell>
          <cell r="B487">
            <v>0</v>
          </cell>
          <cell r="C487" t="str">
            <v>КАМАЗ-5410 </v>
          </cell>
          <cell r="D487" t="str">
            <v>в877ээ</v>
          </cell>
          <cell r="F487">
            <v>1989</v>
          </cell>
          <cell r="G487">
            <v>49016</v>
          </cell>
          <cell r="H487">
            <v>11.1</v>
          </cell>
          <cell r="K487">
            <v>19917.2</v>
          </cell>
          <cell r="L487">
            <v>0</v>
          </cell>
          <cell r="M487">
            <v>0</v>
          </cell>
          <cell r="N487">
            <v>19917.2</v>
          </cell>
          <cell r="O487">
            <v>0</v>
          </cell>
          <cell r="P487">
            <v>0</v>
          </cell>
          <cell r="Q487">
            <v>0</v>
          </cell>
        </row>
        <row r="488">
          <cell r="A488">
            <v>2002</v>
          </cell>
          <cell r="B488">
            <v>0</v>
          </cell>
          <cell r="C488" t="str">
            <v>ЗИЛ-431472 г/н В-509 АСМ</v>
          </cell>
          <cell r="D488" t="str">
            <v>в890ээ</v>
          </cell>
          <cell r="F488">
            <v>1993</v>
          </cell>
          <cell r="G488">
            <v>50401</v>
          </cell>
          <cell r="H488">
            <v>14.3</v>
          </cell>
          <cell r="K488">
            <v>81247.92</v>
          </cell>
          <cell r="L488">
            <v>0</v>
          </cell>
          <cell r="M488">
            <v>0</v>
          </cell>
          <cell r="N488">
            <v>81247.92</v>
          </cell>
          <cell r="O488">
            <v>0</v>
          </cell>
          <cell r="P488">
            <v>0</v>
          </cell>
          <cell r="Q488">
            <v>0</v>
          </cell>
          <cell r="R488">
            <v>16166.67</v>
          </cell>
        </row>
        <row r="489">
          <cell r="A489">
            <v>2002</v>
          </cell>
          <cell r="B489">
            <v>0</v>
          </cell>
          <cell r="C489" t="str">
            <v>ЗИЛ 431410</v>
          </cell>
          <cell r="D489" t="str">
            <v>889э</v>
          </cell>
          <cell r="F489">
            <v>1992</v>
          </cell>
          <cell r="G489">
            <v>50401</v>
          </cell>
          <cell r="H489">
            <v>14.3</v>
          </cell>
          <cell r="K489">
            <v>40379.66</v>
          </cell>
          <cell r="L489">
            <v>0</v>
          </cell>
          <cell r="M489">
            <v>0</v>
          </cell>
          <cell r="N489">
            <v>40379.66</v>
          </cell>
          <cell r="O489">
            <v>0</v>
          </cell>
          <cell r="P489">
            <v>0</v>
          </cell>
          <cell r="Q489">
            <v>0</v>
          </cell>
        </row>
        <row r="490">
          <cell r="A490">
            <v>2002</v>
          </cell>
          <cell r="B490">
            <v>0</v>
          </cell>
          <cell r="C490" t="str">
            <v>ГАЗ 53 Мусоровоз</v>
          </cell>
          <cell r="D490" t="str">
            <v>68-88</v>
          </cell>
          <cell r="F490">
            <v>1984</v>
          </cell>
          <cell r="G490">
            <v>50416</v>
          </cell>
          <cell r="H490">
            <v>11.1</v>
          </cell>
          <cell r="K490">
            <v>19654.5</v>
          </cell>
          <cell r="L490">
            <v>0</v>
          </cell>
          <cell r="M490">
            <v>0</v>
          </cell>
          <cell r="N490">
            <v>19654.5</v>
          </cell>
          <cell r="O490">
            <v>0</v>
          </cell>
          <cell r="P490">
            <v>0</v>
          </cell>
          <cell r="Q490">
            <v>0</v>
          </cell>
        </row>
        <row r="491">
          <cell r="A491">
            <v>2002</v>
          </cell>
          <cell r="C491" t="str">
            <v>Прицеп 2ПТС - 6</v>
          </cell>
          <cell r="D491" t="str">
            <v>б/н</v>
          </cell>
          <cell r="F491">
            <v>1990</v>
          </cell>
          <cell r="G491">
            <v>49016</v>
          </cell>
          <cell r="H491">
            <v>11.1</v>
          </cell>
          <cell r="K491">
            <v>600</v>
          </cell>
          <cell r="L491">
            <v>0</v>
          </cell>
          <cell r="M491">
            <v>0</v>
          </cell>
          <cell r="N491">
            <v>600</v>
          </cell>
          <cell r="O491">
            <v>0</v>
          </cell>
          <cell r="P491">
            <v>0</v>
          </cell>
          <cell r="Q491">
            <v>0</v>
          </cell>
          <cell r="R491">
            <v>600</v>
          </cell>
        </row>
        <row r="492">
          <cell r="A492">
            <v>2002</v>
          </cell>
          <cell r="B492">
            <v>0</v>
          </cell>
          <cell r="C492" t="str">
            <v>Прицеп oдноосный</v>
          </cell>
          <cell r="D492" t="str">
            <v>б/н</v>
          </cell>
          <cell r="E492">
            <v>12</v>
          </cell>
          <cell r="F492">
            <v>1990</v>
          </cell>
          <cell r="G492">
            <v>49016</v>
          </cell>
          <cell r="H492">
            <v>11.1</v>
          </cell>
          <cell r="K492">
            <v>17.28</v>
          </cell>
          <cell r="L492">
            <v>0</v>
          </cell>
          <cell r="M492">
            <v>0</v>
          </cell>
          <cell r="N492">
            <v>17.28</v>
          </cell>
          <cell r="O492">
            <v>0</v>
          </cell>
          <cell r="P492">
            <v>0</v>
          </cell>
          <cell r="Q492">
            <v>0</v>
          </cell>
          <cell r="R492">
            <v>17.28</v>
          </cell>
        </row>
        <row r="493">
          <cell r="A493">
            <v>2002</v>
          </cell>
          <cell r="B493">
            <v>0</v>
          </cell>
          <cell r="C493" t="str">
            <v>Полуприцеп(бочка)цемент</v>
          </cell>
          <cell r="D493" t="str">
            <v>б/н</v>
          </cell>
          <cell r="F493">
            <v>1993</v>
          </cell>
          <cell r="G493">
            <v>49016</v>
          </cell>
          <cell r="H493">
            <v>11.1</v>
          </cell>
          <cell r="K493">
            <v>2500</v>
          </cell>
          <cell r="L493">
            <v>277.5</v>
          </cell>
          <cell r="M493">
            <v>23.125</v>
          </cell>
          <cell r="N493">
            <v>2497.5</v>
          </cell>
          <cell r="O493">
            <v>2.5</v>
          </cell>
          <cell r="P493">
            <v>0</v>
          </cell>
          <cell r="Q493">
            <v>23.125</v>
          </cell>
        </row>
        <row r="494">
          <cell r="A494">
            <v>2002</v>
          </cell>
          <cell r="B494">
            <v>0</v>
          </cell>
          <cell r="C494" t="str">
            <v>Емк.8куб.м.к К-700(МЖТ-10)</v>
          </cell>
          <cell r="D494" t="str">
            <v>б/н</v>
          </cell>
          <cell r="F494">
            <v>1984</v>
          </cell>
          <cell r="G494">
            <v>49016</v>
          </cell>
          <cell r="H494">
            <v>11.1</v>
          </cell>
          <cell r="K494">
            <v>8333.33</v>
          </cell>
          <cell r="L494">
            <v>0</v>
          </cell>
          <cell r="M494">
            <v>0</v>
          </cell>
          <cell r="N494">
            <v>8333.33</v>
          </cell>
          <cell r="O494">
            <v>0</v>
          </cell>
          <cell r="P494">
            <v>0</v>
          </cell>
          <cell r="Q494">
            <v>0</v>
          </cell>
        </row>
        <row r="495">
          <cell r="A495">
            <v>2002</v>
          </cell>
          <cell r="B495">
            <v>0</v>
          </cell>
          <cell r="C495" t="str">
            <v>Сварочный агрегат</v>
          </cell>
          <cell r="E495">
            <v>4</v>
          </cell>
          <cell r="F495">
            <v>1998</v>
          </cell>
          <cell r="G495">
            <v>40607</v>
          </cell>
          <cell r="H495">
            <v>12.5</v>
          </cell>
          <cell r="K495">
            <v>56000</v>
          </cell>
          <cell r="L495">
            <v>7000</v>
          </cell>
          <cell r="M495">
            <v>583.3333333333334</v>
          </cell>
          <cell r="N495">
            <v>28000</v>
          </cell>
          <cell r="O495">
            <v>28000</v>
          </cell>
          <cell r="P495">
            <v>0</v>
          </cell>
          <cell r="Q495">
            <v>583.3333333333334</v>
          </cell>
        </row>
        <row r="496">
          <cell r="A496">
            <v>2002</v>
          </cell>
          <cell r="B496">
            <v>0</v>
          </cell>
          <cell r="C496" t="str">
            <v>Автомаш ГАЗ-52 50401 N825</v>
          </cell>
          <cell r="D496" t="str">
            <v>120ах</v>
          </cell>
          <cell r="E496">
            <v>9</v>
          </cell>
          <cell r="F496">
            <v>1998</v>
          </cell>
          <cell r="G496">
            <v>50416</v>
          </cell>
          <cell r="H496">
            <v>11.1</v>
          </cell>
          <cell r="K496">
            <v>23888.98</v>
          </cell>
          <cell r="L496">
            <v>2651.6767800000002</v>
          </cell>
          <cell r="M496">
            <v>220.97306500000002</v>
          </cell>
          <cell r="N496">
            <v>10606.707120000001</v>
          </cell>
          <cell r="O496">
            <v>13282.272879999999</v>
          </cell>
          <cell r="P496">
            <v>0</v>
          </cell>
          <cell r="Q496">
            <v>220.97306500000002</v>
          </cell>
        </row>
        <row r="497">
          <cell r="A497">
            <v>2002</v>
          </cell>
          <cell r="B497">
            <v>0</v>
          </cell>
          <cell r="C497" t="str">
            <v>ГАЗ-2705</v>
          </cell>
          <cell r="D497" t="str">
            <v>С187А</v>
          </cell>
          <cell r="E497">
            <v>11</v>
          </cell>
          <cell r="F497">
            <v>1998</v>
          </cell>
          <cell r="G497">
            <v>50416</v>
          </cell>
          <cell r="H497">
            <v>14.3</v>
          </cell>
          <cell r="K497">
            <v>98700</v>
          </cell>
          <cell r="L497">
            <v>14114.1</v>
          </cell>
          <cell r="M497">
            <v>1176.175</v>
          </cell>
          <cell r="N497">
            <v>56456.4</v>
          </cell>
          <cell r="O497">
            <v>42243.6</v>
          </cell>
          <cell r="P497">
            <v>0</v>
          </cell>
          <cell r="Q497">
            <v>1176.175</v>
          </cell>
        </row>
        <row r="498">
          <cell r="A498">
            <v>2002</v>
          </cell>
          <cell r="B498">
            <v>0</v>
          </cell>
          <cell r="C498" t="str">
            <v>KABЗ 3976 aвтобус</v>
          </cell>
          <cell r="D498" t="str">
            <v>в519в</v>
          </cell>
          <cell r="E498">
            <v>12</v>
          </cell>
          <cell r="F498">
            <v>1993</v>
          </cell>
          <cell r="G498">
            <v>50420</v>
          </cell>
          <cell r="H498">
            <v>14.3</v>
          </cell>
          <cell r="K498">
            <v>41666.66</v>
          </cell>
          <cell r="L498">
            <v>0</v>
          </cell>
          <cell r="M498">
            <v>0</v>
          </cell>
          <cell r="N498">
            <v>41666.66</v>
          </cell>
          <cell r="O498">
            <v>0</v>
          </cell>
          <cell r="P498">
            <v>0</v>
          </cell>
          <cell r="Q498">
            <v>0</v>
          </cell>
          <cell r="R498">
            <v>41666.66</v>
          </cell>
        </row>
        <row r="499">
          <cell r="A499">
            <v>2002</v>
          </cell>
          <cell r="B499">
            <v>0</v>
          </cell>
          <cell r="C499" t="str">
            <v>Автосамосвал Зил 759</v>
          </cell>
          <cell r="D499" t="str">
            <v>в759</v>
          </cell>
          <cell r="F499">
            <v>1983</v>
          </cell>
          <cell r="G499">
            <v>50426</v>
          </cell>
          <cell r="H499">
            <v>10</v>
          </cell>
          <cell r="I499">
            <v>18748792</v>
          </cell>
          <cell r="J499">
            <v>1.23</v>
          </cell>
          <cell r="K499">
            <v>23061.014</v>
          </cell>
          <cell r="L499">
            <v>0</v>
          </cell>
          <cell r="M499">
            <v>0</v>
          </cell>
          <cell r="N499">
            <v>23061.014</v>
          </cell>
          <cell r="O499">
            <v>0</v>
          </cell>
          <cell r="P499">
            <v>0</v>
          </cell>
          <cell r="Q499">
            <v>0</v>
          </cell>
        </row>
        <row r="500">
          <cell r="A500">
            <v>2002</v>
          </cell>
          <cell r="B500">
            <v>0</v>
          </cell>
          <cell r="C500" t="str">
            <v>Ав-на 5227 51-91 со</v>
          </cell>
          <cell r="D500" t="str">
            <v>51-91</v>
          </cell>
          <cell r="F500">
            <v>1986</v>
          </cell>
          <cell r="G500">
            <v>50401</v>
          </cell>
          <cell r="H500">
            <v>14.3</v>
          </cell>
          <cell r="I500">
            <v>17273917</v>
          </cell>
          <cell r="J500">
            <v>1.05</v>
          </cell>
          <cell r="K500">
            <v>18059.88</v>
          </cell>
          <cell r="L500">
            <v>0</v>
          </cell>
          <cell r="M500">
            <v>0</v>
          </cell>
          <cell r="N500">
            <v>18059.88</v>
          </cell>
          <cell r="O500">
            <v>0</v>
          </cell>
          <cell r="P500">
            <v>0</v>
          </cell>
          <cell r="Q500">
            <v>0</v>
          </cell>
        </row>
        <row r="501">
          <cell r="A501">
            <v>2002</v>
          </cell>
          <cell r="B501">
            <v>0</v>
          </cell>
          <cell r="C501" t="str">
            <v>Ав-на 2-5205 87-95</v>
          </cell>
          <cell r="D501" t="str">
            <v>81-95</v>
          </cell>
          <cell r="F501">
            <v>1986</v>
          </cell>
          <cell r="G501">
            <v>50401</v>
          </cell>
          <cell r="H501">
            <v>14.3</v>
          </cell>
          <cell r="I501">
            <v>14225749</v>
          </cell>
          <cell r="J501">
            <v>1.05</v>
          </cell>
          <cell r="K501">
            <v>14873.021</v>
          </cell>
          <cell r="L501">
            <v>0</v>
          </cell>
          <cell r="M501">
            <v>0</v>
          </cell>
          <cell r="N501">
            <v>14873.021</v>
          </cell>
          <cell r="O501">
            <v>0</v>
          </cell>
          <cell r="P501">
            <v>0</v>
          </cell>
          <cell r="Q501">
            <v>0</v>
          </cell>
        </row>
        <row r="502">
          <cell r="A502">
            <v>2002</v>
          </cell>
          <cell r="B502">
            <v>0</v>
          </cell>
          <cell r="C502" t="str">
            <v>АВ-на Газ 35-11</v>
          </cell>
          <cell r="D502" t="str">
            <v>20-02</v>
          </cell>
          <cell r="F502">
            <v>1993</v>
          </cell>
          <cell r="G502">
            <v>50401</v>
          </cell>
          <cell r="H502">
            <v>14.3</v>
          </cell>
          <cell r="I502">
            <v>50829738</v>
          </cell>
          <cell r="J502">
            <v>0.97</v>
          </cell>
          <cell r="K502">
            <v>50000</v>
          </cell>
          <cell r="L502">
            <v>0</v>
          </cell>
          <cell r="M502">
            <v>0</v>
          </cell>
          <cell r="N502">
            <v>50000</v>
          </cell>
          <cell r="O502">
            <v>0</v>
          </cell>
          <cell r="P502">
            <v>0</v>
          </cell>
          <cell r="Q502">
            <v>0</v>
          </cell>
        </row>
        <row r="503">
          <cell r="A503">
            <v>2002</v>
          </cell>
          <cell r="B503">
            <v>0</v>
          </cell>
          <cell r="C503" t="str">
            <v>Ав-на Зил -131</v>
          </cell>
          <cell r="D503" t="str">
            <v>б/н</v>
          </cell>
          <cell r="F503">
            <v>1990</v>
          </cell>
          <cell r="G503">
            <v>50401</v>
          </cell>
          <cell r="H503">
            <v>14.3</v>
          </cell>
          <cell r="I503">
            <v>46056592</v>
          </cell>
          <cell r="J503">
            <v>1.23</v>
          </cell>
          <cell r="K503">
            <v>56649.608</v>
          </cell>
          <cell r="L503">
            <v>0</v>
          </cell>
          <cell r="M503">
            <v>0</v>
          </cell>
          <cell r="N503">
            <v>56649.608</v>
          </cell>
          <cell r="O503">
            <v>0</v>
          </cell>
          <cell r="P503">
            <v>0</v>
          </cell>
          <cell r="Q503">
            <v>0</v>
          </cell>
        </row>
        <row r="504">
          <cell r="A504">
            <v>2002</v>
          </cell>
          <cell r="C504" t="str">
            <v>Дизельная эл. ст.</v>
          </cell>
          <cell r="F504">
            <v>1979</v>
          </cell>
          <cell r="G504">
            <v>40203</v>
          </cell>
          <cell r="H504">
            <v>6.2</v>
          </cell>
          <cell r="K504">
            <v>9032.97</v>
          </cell>
          <cell r="L504">
            <v>0</v>
          </cell>
          <cell r="M504">
            <v>0</v>
          </cell>
          <cell r="N504">
            <v>9032.97</v>
          </cell>
          <cell r="O504">
            <v>0</v>
          </cell>
          <cell r="P504">
            <v>0</v>
          </cell>
          <cell r="Q504">
            <v>0</v>
          </cell>
        </row>
        <row r="505">
          <cell r="A505">
            <v>2002</v>
          </cell>
          <cell r="C505" t="str">
            <v>ЗИЛ 413412    890 ЕЕ</v>
          </cell>
          <cell r="F505">
            <v>2001</v>
          </cell>
          <cell r="H505">
            <v>11.1</v>
          </cell>
          <cell r="K505">
            <v>9200</v>
          </cell>
          <cell r="L505">
            <v>1021.2</v>
          </cell>
          <cell r="M505">
            <v>85.10000000000001</v>
          </cell>
          <cell r="N505">
            <v>1021.2</v>
          </cell>
          <cell r="O505">
            <v>8178.8</v>
          </cell>
          <cell r="P505">
            <v>0</v>
          </cell>
          <cell r="Q505">
            <v>85.10000000000001</v>
          </cell>
        </row>
        <row r="506">
          <cell r="A506">
            <v>2002</v>
          </cell>
          <cell r="C506" t="str">
            <v>ГАЗ 53 АСМ   В526</v>
          </cell>
          <cell r="F506">
            <v>2001</v>
          </cell>
          <cell r="H506">
            <v>11.1</v>
          </cell>
          <cell r="K506">
            <v>9200</v>
          </cell>
          <cell r="L506">
            <v>1021.2</v>
          </cell>
          <cell r="M506">
            <v>85.10000000000001</v>
          </cell>
          <cell r="N506">
            <v>1021.2</v>
          </cell>
          <cell r="O506">
            <v>8178.8</v>
          </cell>
          <cell r="P506">
            <v>0</v>
          </cell>
          <cell r="Q506">
            <v>85.10000000000001</v>
          </cell>
        </row>
        <row r="507">
          <cell r="A507">
            <v>2002</v>
          </cell>
          <cell r="C507" t="str">
            <v>ГАЗ 53 АСМ   В524</v>
          </cell>
          <cell r="F507">
            <v>2001</v>
          </cell>
          <cell r="H507">
            <v>11.1</v>
          </cell>
          <cell r="K507">
            <v>9200</v>
          </cell>
          <cell r="L507">
            <v>1021.2</v>
          </cell>
          <cell r="M507">
            <v>85.10000000000001</v>
          </cell>
          <cell r="N507">
            <v>1021.2</v>
          </cell>
          <cell r="O507">
            <v>8178.8</v>
          </cell>
          <cell r="P507">
            <v>0</v>
          </cell>
          <cell r="Q507">
            <v>85.10000000000001</v>
          </cell>
        </row>
        <row r="508">
          <cell r="A508">
            <v>2002</v>
          </cell>
          <cell r="C508" t="str">
            <v>ГАЗЕЛЬ 2705   В188 АХ</v>
          </cell>
          <cell r="F508">
            <v>2001</v>
          </cell>
          <cell r="H508">
            <v>11.1</v>
          </cell>
          <cell r="K508">
            <v>7000</v>
          </cell>
          <cell r="L508">
            <v>777</v>
          </cell>
          <cell r="M508">
            <v>64.75</v>
          </cell>
          <cell r="N508">
            <v>777</v>
          </cell>
          <cell r="O508">
            <v>6223</v>
          </cell>
          <cell r="P508">
            <v>0</v>
          </cell>
          <cell r="Q508">
            <v>64.75</v>
          </cell>
        </row>
        <row r="509">
          <cell r="A509">
            <v>2002</v>
          </cell>
          <cell r="C509" t="str">
            <v>ГАЗ 53 АСМ   02-64</v>
          </cell>
          <cell r="F509">
            <v>2001</v>
          </cell>
          <cell r="H509">
            <v>11.1</v>
          </cell>
          <cell r="K509">
            <v>9200</v>
          </cell>
          <cell r="L509">
            <v>1021.2</v>
          </cell>
          <cell r="M509">
            <v>85.10000000000001</v>
          </cell>
          <cell r="N509">
            <v>1021.2</v>
          </cell>
          <cell r="O509">
            <v>8178.8</v>
          </cell>
          <cell r="P509">
            <v>0</v>
          </cell>
          <cell r="Q509">
            <v>85.10000000000001</v>
          </cell>
        </row>
        <row r="510">
          <cell r="A510">
            <v>2002</v>
          </cell>
          <cell r="C510" t="str">
            <v>ГАЗ 53 АСМ  В525</v>
          </cell>
          <cell r="F510">
            <v>2001</v>
          </cell>
          <cell r="H510">
            <v>11.1</v>
          </cell>
          <cell r="K510">
            <v>9200</v>
          </cell>
          <cell r="L510">
            <v>1021.2</v>
          </cell>
          <cell r="M510">
            <v>85.10000000000001</v>
          </cell>
          <cell r="N510">
            <v>1021.2</v>
          </cell>
          <cell r="O510">
            <v>8178.8</v>
          </cell>
          <cell r="P510">
            <v>0</v>
          </cell>
          <cell r="Q510">
            <v>85.10000000000001</v>
          </cell>
        </row>
        <row r="511">
          <cell r="A511">
            <v>2002</v>
          </cell>
          <cell r="C511" t="str">
            <v>КВАЗ автоб.  В519</v>
          </cell>
          <cell r="F511">
            <v>2001</v>
          </cell>
          <cell r="H511">
            <v>11.1</v>
          </cell>
          <cell r="K511">
            <v>9200</v>
          </cell>
          <cell r="L511">
            <v>1021.2</v>
          </cell>
          <cell r="M511">
            <v>85.10000000000001</v>
          </cell>
          <cell r="N511">
            <v>1021.2</v>
          </cell>
          <cell r="O511">
            <v>8178.8</v>
          </cell>
          <cell r="P511">
            <v>0</v>
          </cell>
          <cell r="Q511">
            <v>85.10000000000001</v>
          </cell>
        </row>
        <row r="512">
          <cell r="A512">
            <v>2002</v>
          </cell>
          <cell r="B512">
            <v>0</v>
          </cell>
          <cell r="C512" t="str">
            <v>Трактор МТЗ -80 УС</v>
          </cell>
          <cell r="D512" t="str">
            <v>48-25</v>
          </cell>
          <cell r="F512">
            <v>1997</v>
          </cell>
          <cell r="G512">
            <v>50401</v>
          </cell>
          <cell r="H512">
            <v>14.3</v>
          </cell>
          <cell r="I512">
            <v>86204820</v>
          </cell>
          <cell r="J512">
            <v>0.75</v>
          </cell>
          <cell r="K512">
            <v>70320.63</v>
          </cell>
          <cell r="L512">
            <v>10055.85009</v>
          </cell>
          <cell r="M512">
            <v>837.9875075</v>
          </cell>
          <cell r="N512">
            <v>50279.25045</v>
          </cell>
          <cell r="O512">
            <v>20041.379550000005</v>
          </cell>
          <cell r="P512">
            <v>0</v>
          </cell>
          <cell r="Q512">
            <v>837.9875075</v>
          </cell>
        </row>
        <row r="513">
          <cell r="A513">
            <v>2002</v>
          </cell>
          <cell r="B513">
            <v>0</v>
          </cell>
          <cell r="C513" t="str">
            <v>ИТОГО</v>
          </cell>
          <cell r="F513" t="str">
            <v>ТРАНСПОРТНЫЕ СРЕДСТВА</v>
          </cell>
          <cell r="I513">
            <v>268285222</v>
          </cell>
          <cell r="J513">
            <v>6.36</v>
          </cell>
          <cell r="K513">
            <v>1438002.0749999997</v>
          </cell>
          <cell r="L513">
            <v>70394.87568499998</v>
          </cell>
          <cell r="M513">
            <v>5866.239640416669</v>
          </cell>
          <cell r="N513">
            <v>1179421.7950229999</v>
          </cell>
          <cell r="O513">
            <v>247132.92954499993</v>
          </cell>
          <cell r="P513">
            <v>0</v>
          </cell>
          <cell r="Q513">
            <v>5866.239640416669</v>
          </cell>
          <cell r="R513">
            <v>156753.69</v>
          </cell>
        </row>
        <row r="514">
          <cell r="A514">
            <v>2002</v>
          </cell>
          <cell r="B514">
            <v>0</v>
          </cell>
          <cell r="C514" t="str">
            <v>ИТОГО</v>
          </cell>
          <cell r="F514" t="str">
            <v>ПО ОТХ</v>
          </cell>
          <cell r="I514">
            <v>1317337243</v>
          </cell>
          <cell r="J514">
            <v>30.6</v>
          </cell>
          <cell r="K514">
            <v>1508976.0749999997</v>
          </cell>
          <cell r="L514">
            <v>71394.87568499998</v>
          </cell>
          <cell r="M514">
            <v>5866.239640416669</v>
          </cell>
          <cell r="N514">
            <v>1250395.7950229999</v>
          </cell>
          <cell r="O514">
            <v>247132.92954499993</v>
          </cell>
          <cell r="P514">
            <v>0</v>
          </cell>
          <cell r="Q514">
            <v>5866.239640416669</v>
          </cell>
          <cell r="R514">
            <v>156753.69</v>
          </cell>
        </row>
        <row r="515">
          <cell r="A515">
            <v>2002</v>
          </cell>
          <cell r="B515">
            <v>0</v>
          </cell>
          <cell r="F515" t="str">
            <v>КОТЕЛЬНАЯ СЗMP</v>
          </cell>
          <cell r="Q515">
            <v>0</v>
          </cell>
        </row>
        <row r="516">
          <cell r="C516" t="str">
            <v>ЗДАНИЕ</v>
          </cell>
        </row>
        <row r="517">
          <cell r="A517">
            <v>2002</v>
          </cell>
          <cell r="B517">
            <v>0</v>
          </cell>
          <cell r="C517" t="str">
            <v>Здание Сзм</v>
          </cell>
          <cell r="F517">
            <v>1983</v>
          </cell>
          <cell r="G517">
            <v>10002</v>
          </cell>
          <cell r="H517">
            <v>1.7</v>
          </cell>
          <cell r="I517">
            <v>7331000625</v>
          </cell>
          <cell r="J517">
            <v>0.74</v>
          </cell>
          <cell r="K517">
            <v>5442042.708</v>
          </cell>
          <cell r="L517">
            <v>92514.726036</v>
          </cell>
          <cell r="M517">
            <v>7709.560503</v>
          </cell>
          <cell r="N517">
            <v>1757779.7946839998</v>
          </cell>
          <cell r="O517">
            <v>3684262.913316</v>
          </cell>
          <cell r="P517">
            <v>0</v>
          </cell>
          <cell r="Q517">
            <v>7709.560503</v>
          </cell>
        </row>
        <row r="518">
          <cell r="A518">
            <v>2002</v>
          </cell>
          <cell r="B518">
            <v>0</v>
          </cell>
          <cell r="C518" t="str">
            <v>ИТОГО</v>
          </cell>
          <cell r="F518" t="str">
            <v>Здание.</v>
          </cell>
          <cell r="G518" t="str">
            <v/>
          </cell>
          <cell r="H518" t="str">
            <v/>
          </cell>
          <cell r="I518">
            <v>7331000625</v>
          </cell>
          <cell r="J518">
            <v>0.74</v>
          </cell>
          <cell r="K518">
            <v>5442042.708</v>
          </cell>
          <cell r="L518">
            <v>92514.726036</v>
          </cell>
          <cell r="M518">
            <v>7709.560503</v>
          </cell>
          <cell r="N518">
            <v>1757779.7946839998</v>
          </cell>
          <cell r="O518">
            <v>3684262.913316</v>
          </cell>
          <cell r="P518">
            <v>0</v>
          </cell>
          <cell r="Q518">
            <v>7709.560503</v>
          </cell>
        </row>
        <row r="519">
          <cell r="A519">
            <v>2002</v>
          </cell>
          <cell r="B519">
            <v>0</v>
          </cell>
          <cell r="C519" t="str">
            <v>СООРУЖЕНИЯ</v>
          </cell>
          <cell r="Q519">
            <v>0</v>
          </cell>
        </row>
        <row r="520">
          <cell r="A520">
            <v>2002</v>
          </cell>
          <cell r="B520">
            <v>0</v>
          </cell>
          <cell r="C520" t="str">
            <v>Дымовая труба</v>
          </cell>
          <cell r="F520">
            <v>1983</v>
          </cell>
          <cell r="G520">
            <v>20325</v>
          </cell>
          <cell r="H520">
            <v>2</v>
          </cell>
          <cell r="I520">
            <v>856959040</v>
          </cell>
          <cell r="J520">
            <v>0.67</v>
          </cell>
          <cell r="K520">
            <v>577607.52</v>
          </cell>
          <cell r="L520">
            <v>11552.1504</v>
          </cell>
          <cell r="M520">
            <v>962.6792</v>
          </cell>
          <cell r="N520">
            <v>219490.85760000002</v>
          </cell>
          <cell r="O520">
            <v>358116.66240000003</v>
          </cell>
          <cell r="P520">
            <v>0</v>
          </cell>
          <cell r="Q520">
            <v>962.6792</v>
          </cell>
        </row>
        <row r="521">
          <cell r="A521">
            <v>2002</v>
          </cell>
          <cell r="B521">
            <v>0</v>
          </cell>
          <cell r="C521" t="str">
            <v>Внутри пл. автодорога</v>
          </cell>
          <cell r="F521">
            <v>1983</v>
          </cell>
          <cell r="G521">
            <v>20223</v>
          </cell>
          <cell r="H521">
            <v>3.2</v>
          </cell>
          <cell r="I521">
            <v>290452450</v>
          </cell>
          <cell r="J521">
            <v>1.35</v>
          </cell>
          <cell r="K521">
            <v>392110.808</v>
          </cell>
          <cell r="L521">
            <v>12547.545856</v>
          </cell>
          <cell r="M521">
            <v>1045.6288213333335</v>
          </cell>
          <cell r="N521">
            <v>238403.37126400002</v>
          </cell>
          <cell r="O521">
            <v>153707.436736</v>
          </cell>
          <cell r="P521">
            <v>0</v>
          </cell>
          <cell r="Q521">
            <v>1045.6288213333335</v>
          </cell>
        </row>
        <row r="522">
          <cell r="A522">
            <v>2002</v>
          </cell>
          <cell r="B522">
            <v>0</v>
          </cell>
          <cell r="C522" t="str">
            <v>Ограждения</v>
          </cell>
          <cell r="F522">
            <v>1983</v>
          </cell>
          <cell r="G522">
            <v>20245</v>
          </cell>
          <cell r="H522">
            <v>3.3</v>
          </cell>
          <cell r="I522">
            <v>111861120</v>
          </cell>
          <cell r="J522">
            <v>1.01</v>
          </cell>
          <cell r="K522">
            <v>113431.115</v>
          </cell>
          <cell r="L522">
            <v>3743.2267949999996</v>
          </cell>
          <cell r="M522">
            <v>311.93556624999997</v>
          </cell>
          <cell r="N522">
            <v>71121.309105</v>
          </cell>
          <cell r="O522">
            <v>42309.80589500001</v>
          </cell>
          <cell r="P522">
            <v>0</v>
          </cell>
          <cell r="Q522">
            <v>311.93556624999997</v>
          </cell>
        </row>
        <row r="523">
          <cell r="A523">
            <v>2002</v>
          </cell>
          <cell r="B523">
            <v>0</v>
          </cell>
          <cell r="C523" t="str">
            <v>Пешеходные дорожки</v>
          </cell>
          <cell r="F523">
            <v>1983</v>
          </cell>
          <cell r="G523">
            <v>20223</v>
          </cell>
          <cell r="H523">
            <v>3.2</v>
          </cell>
          <cell r="I523">
            <v>734720</v>
          </cell>
          <cell r="J523">
            <v>0.86</v>
          </cell>
          <cell r="K523">
            <v>6031.86</v>
          </cell>
          <cell r="L523">
            <v>193.01952</v>
          </cell>
          <cell r="M523">
            <v>16.08496</v>
          </cell>
          <cell r="N523">
            <v>3667.37088</v>
          </cell>
          <cell r="O523">
            <v>2364.4891199999997</v>
          </cell>
          <cell r="P523">
            <v>0</v>
          </cell>
          <cell r="Q523">
            <v>16.08496</v>
          </cell>
        </row>
        <row r="524">
          <cell r="A524">
            <v>2002</v>
          </cell>
          <cell r="B524">
            <v>0</v>
          </cell>
          <cell r="C524" t="str">
            <v>ИТОГО</v>
          </cell>
          <cell r="F524" t="str">
            <v>СООРУЖЕНИЯ</v>
          </cell>
          <cell r="I524">
            <v>1260007330</v>
          </cell>
          <cell r="J524">
            <v>3.89</v>
          </cell>
          <cell r="K524">
            <v>1089181.303</v>
          </cell>
          <cell r="L524">
            <v>28035.942571000003</v>
          </cell>
          <cell r="M524">
            <v>2336.3285475833336</v>
          </cell>
          <cell r="N524">
            <v>532682.908849</v>
          </cell>
          <cell r="O524">
            <v>556498.3941510001</v>
          </cell>
          <cell r="P524">
            <v>0</v>
          </cell>
          <cell r="Q524">
            <v>2336.3285475833336</v>
          </cell>
        </row>
        <row r="525">
          <cell r="A525">
            <v>2002</v>
          </cell>
          <cell r="B525">
            <v>0</v>
          </cell>
          <cell r="C525" t="str">
            <v>ПЕРЕДАТОЧНЫЕ УСТРОЙСТВА</v>
          </cell>
          <cell r="J525" t="str">
            <v/>
          </cell>
          <cell r="Q525">
            <v>0</v>
          </cell>
        </row>
        <row r="526">
          <cell r="A526">
            <v>2002</v>
          </cell>
          <cell r="B526">
            <v>0</v>
          </cell>
          <cell r="C526" t="str">
            <v>Паропровод центр.</v>
          </cell>
          <cell r="F526">
            <v>1983</v>
          </cell>
          <cell r="G526">
            <v>30119</v>
          </cell>
          <cell r="H526">
            <v>8.3</v>
          </cell>
          <cell r="I526">
            <v>34617456</v>
          </cell>
          <cell r="J526">
            <v>1.35</v>
          </cell>
          <cell r="K526">
            <v>146733.566</v>
          </cell>
          <cell r="L526">
            <v>0</v>
          </cell>
          <cell r="M526">
            <v>0</v>
          </cell>
          <cell r="N526">
            <v>231398.833582</v>
          </cell>
          <cell r="O526">
            <v>0</v>
          </cell>
          <cell r="P526">
            <v>84665.267582</v>
          </cell>
          <cell r="Q526">
            <v>0</v>
          </cell>
        </row>
        <row r="527">
          <cell r="A527">
            <v>2002</v>
          </cell>
          <cell r="B527">
            <v>0</v>
          </cell>
          <cell r="C527" t="str">
            <v>Внутри площад. сети водопр.</v>
          </cell>
          <cell r="F527">
            <v>1983</v>
          </cell>
          <cell r="G527">
            <v>30119</v>
          </cell>
          <cell r="H527">
            <v>8.3</v>
          </cell>
          <cell r="I527">
            <v>221728000</v>
          </cell>
          <cell r="J527">
            <v>0.04</v>
          </cell>
          <cell r="K527">
            <v>38698.49</v>
          </cell>
          <cell r="L527">
            <v>0</v>
          </cell>
          <cell r="M527">
            <v>0</v>
          </cell>
          <cell r="N527">
            <v>61027.51873</v>
          </cell>
          <cell r="O527">
            <v>0</v>
          </cell>
          <cell r="P527">
            <v>22329.028730000005</v>
          </cell>
          <cell r="Q527">
            <v>0</v>
          </cell>
        </row>
        <row r="528">
          <cell r="A528">
            <v>2002</v>
          </cell>
          <cell r="B528">
            <v>0</v>
          </cell>
          <cell r="C528" t="str">
            <v>Внутри площадочн.канал.сет.</v>
          </cell>
          <cell r="F528">
            <v>1983</v>
          </cell>
          <cell r="G528">
            <v>30119</v>
          </cell>
          <cell r="H528">
            <v>8.3</v>
          </cell>
          <cell r="I528">
            <v>65495040</v>
          </cell>
          <cell r="J528">
            <v>1.35</v>
          </cell>
          <cell r="K528">
            <v>88418.3</v>
          </cell>
          <cell r="L528">
            <v>0</v>
          </cell>
          <cell r="M528">
            <v>0</v>
          </cell>
          <cell r="N528">
            <v>139435.65910000002</v>
          </cell>
          <cell r="O528">
            <v>0</v>
          </cell>
          <cell r="P528">
            <v>51017.359100000016</v>
          </cell>
          <cell r="Q528">
            <v>0</v>
          </cell>
        </row>
        <row r="529">
          <cell r="A529">
            <v>2002</v>
          </cell>
          <cell r="B529">
            <v>0</v>
          </cell>
          <cell r="C529" t="str">
            <v>Внутри площад.тепл.сети.</v>
          </cell>
          <cell r="F529">
            <v>1983</v>
          </cell>
          <cell r="G529">
            <v>30119</v>
          </cell>
          <cell r="H529">
            <v>8.3</v>
          </cell>
          <cell r="I529">
            <v>564724160</v>
          </cell>
          <cell r="J529">
            <v>0.06</v>
          </cell>
          <cell r="K529">
            <v>135928.563</v>
          </cell>
          <cell r="L529">
            <v>0</v>
          </cell>
          <cell r="M529">
            <v>0</v>
          </cell>
          <cell r="N529">
            <v>214359.343851</v>
          </cell>
          <cell r="O529">
            <v>0</v>
          </cell>
          <cell r="P529">
            <v>78430.78085100002</v>
          </cell>
          <cell r="Q529">
            <v>0</v>
          </cell>
        </row>
        <row r="530">
          <cell r="A530">
            <v>2002</v>
          </cell>
          <cell r="B530">
            <v>0</v>
          </cell>
          <cell r="C530" t="str">
            <v>Внешние сети водопров.</v>
          </cell>
          <cell r="F530">
            <v>1983</v>
          </cell>
          <cell r="G530">
            <v>30119</v>
          </cell>
          <cell r="H530">
            <v>8.3</v>
          </cell>
          <cell r="I530">
            <v>156318240</v>
          </cell>
          <cell r="J530">
            <v>0.09</v>
          </cell>
          <cell r="K530">
            <v>14384.318</v>
          </cell>
          <cell r="L530">
            <v>0</v>
          </cell>
          <cell r="M530">
            <v>0</v>
          </cell>
          <cell r="N530">
            <v>22684.069486</v>
          </cell>
          <cell r="O530">
            <v>0</v>
          </cell>
          <cell r="P530">
            <v>8299.751486000001</v>
          </cell>
          <cell r="Q530">
            <v>0</v>
          </cell>
        </row>
        <row r="531">
          <cell r="A531">
            <v>2002</v>
          </cell>
          <cell r="B531">
            <v>0</v>
          </cell>
          <cell r="C531" t="str">
            <v>Водопр.с искуств. сооруж.</v>
          </cell>
          <cell r="F531">
            <v>1983</v>
          </cell>
          <cell r="G531">
            <v>30100</v>
          </cell>
          <cell r="H531">
            <v>1.7</v>
          </cell>
          <cell r="I531">
            <v>11256960</v>
          </cell>
          <cell r="J531">
            <v>1.35</v>
          </cell>
          <cell r="K531">
            <v>15196.896</v>
          </cell>
          <cell r="L531">
            <v>258.347232</v>
          </cell>
          <cell r="M531">
            <v>21.528936</v>
          </cell>
          <cell r="N531">
            <v>4908.5974080000005</v>
          </cell>
          <cell r="O531">
            <v>10288.298592</v>
          </cell>
          <cell r="P531">
            <v>0</v>
          </cell>
          <cell r="Q531">
            <v>21.528936</v>
          </cell>
        </row>
        <row r="532">
          <cell r="A532">
            <v>2002</v>
          </cell>
          <cell r="B532">
            <v>0</v>
          </cell>
          <cell r="C532" t="str">
            <v>Наружное освещение</v>
          </cell>
          <cell r="F532">
            <v>1983</v>
          </cell>
          <cell r="G532">
            <v>30009</v>
          </cell>
          <cell r="H532">
            <v>2</v>
          </cell>
          <cell r="I532">
            <v>37437920</v>
          </cell>
          <cell r="J532">
            <v>1.35</v>
          </cell>
          <cell r="K532">
            <v>50441.192</v>
          </cell>
          <cell r="L532">
            <v>1008.82384</v>
          </cell>
          <cell r="M532">
            <v>84.06865333333333</v>
          </cell>
          <cell r="N532">
            <v>19167.65296</v>
          </cell>
          <cell r="O532">
            <v>31273.539040000003</v>
          </cell>
          <cell r="P532">
            <v>0</v>
          </cell>
          <cell r="Q532">
            <v>84.06865333333333</v>
          </cell>
        </row>
        <row r="533">
          <cell r="A533">
            <v>2002</v>
          </cell>
          <cell r="B533">
            <v>0</v>
          </cell>
          <cell r="C533" t="str">
            <v>Внешние сети канал.</v>
          </cell>
          <cell r="F533">
            <v>1983</v>
          </cell>
          <cell r="G533">
            <v>30119</v>
          </cell>
          <cell r="H533">
            <v>8.3</v>
          </cell>
          <cell r="I533">
            <v>115383840</v>
          </cell>
          <cell r="J533">
            <v>1.35</v>
          </cell>
          <cell r="K533">
            <v>101497.18</v>
          </cell>
          <cell r="L533">
            <v>0</v>
          </cell>
          <cell r="M533">
            <v>0</v>
          </cell>
          <cell r="N533">
            <v>160061.05286000003</v>
          </cell>
          <cell r="O533">
            <v>0</v>
          </cell>
          <cell r="P533">
            <v>58563.87286000003</v>
          </cell>
          <cell r="Q533">
            <v>0</v>
          </cell>
        </row>
        <row r="534">
          <cell r="A534">
            <v>2002</v>
          </cell>
          <cell r="B534">
            <v>0</v>
          </cell>
          <cell r="C534" t="str">
            <v>Теплотраса Кутякова</v>
          </cell>
          <cell r="F534">
            <v>1966</v>
          </cell>
          <cell r="G534">
            <v>30119</v>
          </cell>
          <cell r="H534">
            <v>8.3</v>
          </cell>
          <cell r="I534">
            <v>190728720</v>
          </cell>
          <cell r="J534">
            <v>1.27</v>
          </cell>
          <cell r="K534">
            <v>242225.474</v>
          </cell>
          <cell r="L534">
            <v>0</v>
          </cell>
          <cell r="M534">
            <v>0</v>
          </cell>
          <cell r="N534">
            <v>723769.716312</v>
          </cell>
          <cell r="O534">
            <v>0</v>
          </cell>
          <cell r="P534">
            <v>481544.24231199996</v>
          </cell>
          <cell r="Q534">
            <v>0</v>
          </cell>
        </row>
        <row r="535">
          <cell r="A535">
            <v>2002</v>
          </cell>
          <cell r="B535">
            <v>0</v>
          </cell>
          <cell r="C535" t="str">
            <v>Теплотрасса</v>
          </cell>
          <cell r="E535">
            <v>12</v>
          </cell>
          <cell r="F535">
            <v>1998</v>
          </cell>
          <cell r="G535">
            <v>30119</v>
          </cell>
          <cell r="H535">
            <v>8.3</v>
          </cell>
          <cell r="I535" t="str">
            <v/>
          </cell>
          <cell r="J535" t="str">
            <v/>
          </cell>
          <cell r="K535">
            <v>3231178.72</v>
          </cell>
          <cell r="L535">
            <v>268187.83376000007</v>
          </cell>
          <cell r="M535">
            <v>22348.986146666673</v>
          </cell>
          <cell r="N535">
            <v>1072751.3350400003</v>
          </cell>
          <cell r="O535">
            <v>2158427.38496</v>
          </cell>
          <cell r="P535">
            <v>0</v>
          </cell>
          <cell r="Q535">
            <v>22348.986146666673</v>
          </cell>
        </row>
        <row r="536">
          <cell r="A536">
            <v>2002</v>
          </cell>
          <cell r="B536">
            <v>0</v>
          </cell>
          <cell r="C536" t="str">
            <v>ИТОГО</v>
          </cell>
          <cell r="F536" t="str">
            <v>ПЕРЕДАТОЧНЫЕ УСТРОЙСТВА</v>
          </cell>
          <cell r="H536" t="str">
            <v/>
          </cell>
          <cell r="I536">
            <v>1206961616</v>
          </cell>
          <cell r="J536">
            <v>6.94</v>
          </cell>
          <cell r="K536">
            <v>4064702.699</v>
          </cell>
          <cell r="L536">
            <v>269455.00483200006</v>
          </cell>
          <cell r="M536">
            <v>22454.583736000008</v>
          </cell>
          <cell r="N536">
            <v>2649563.7793290005</v>
          </cell>
          <cell r="O536">
            <v>2199989.222592</v>
          </cell>
          <cell r="P536">
            <v>784850.3029209999</v>
          </cell>
          <cell r="Q536">
            <v>22454.583736000008</v>
          </cell>
        </row>
        <row r="537">
          <cell r="A537">
            <v>2002</v>
          </cell>
          <cell r="B537">
            <v>0</v>
          </cell>
          <cell r="C537" t="str">
            <v>МАШИНЫ И ОБОРУДОВАНИЕ</v>
          </cell>
          <cell r="H537" t="str">
            <v/>
          </cell>
          <cell r="I537" t="str">
            <v/>
          </cell>
          <cell r="J537" t="str">
            <v/>
          </cell>
          <cell r="Q537">
            <v>0</v>
          </cell>
        </row>
        <row r="538">
          <cell r="A538">
            <v>2002</v>
          </cell>
          <cell r="B538">
            <v>0</v>
          </cell>
          <cell r="C538" t="str">
            <v>Котлы ДЕ-25-14</v>
          </cell>
          <cell r="F538">
            <v>1983</v>
          </cell>
          <cell r="G538">
            <v>40000</v>
          </cell>
          <cell r="H538">
            <v>3.7</v>
          </cell>
          <cell r="I538">
            <v>598890016</v>
          </cell>
          <cell r="J538">
            <v>0.6</v>
          </cell>
          <cell r="K538">
            <v>360000</v>
          </cell>
          <cell r="L538">
            <v>13320</v>
          </cell>
          <cell r="M538">
            <v>1110</v>
          </cell>
          <cell r="N538">
            <v>253080</v>
          </cell>
          <cell r="O538">
            <v>106920</v>
          </cell>
          <cell r="P538">
            <v>0</v>
          </cell>
          <cell r="Q538">
            <v>1110</v>
          </cell>
        </row>
        <row r="539">
          <cell r="A539">
            <v>2002</v>
          </cell>
          <cell r="B539">
            <v>0</v>
          </cell>
          <cell r="C539" t="str">
            <v>Газорегуулят. ГРУ</v>
          </cell>
          <cell r="F539">
            <v>1983</v>
          </cell>
          <cell r="G539">
            <v>40000</v>
          </cell>
          <cell r="H539">
            <v>3.7</v>
          </cell>
          <cell r="I539">
            <v>43744179</v>
          </cell>
          <cell r="J539">
            <v>1.17</v>
          </cell>
          <cell r="K539">
            <v>51180.689</v>
          </cell>
          <cell r="L539">
            <v>1893.6854930000002</v>
          </cell>
          <cell r="M539">
            <v>157.80712441666668</v>
          </cell>
          <cell r="N539">
            <v>35980.024367000005</v>
          </cell>
          <cell r="O539">
            <v>15200.664632999993</v>
          </cell>
          <cell r="P539">
            <v>0</v>
          </cell>
          <cell r="Q539">
            <v>157.80712441666668</v>
          </cell>
        </row>
        <row r="540">
          <cell r="A540">
            <v>2002</v>
          </cell>
          <cell r="B540">
            <v>0</v>
          </cell>
          <cell r="C540" t="str">
            <v>Теплообменник</v>
          </cell>
          <cell r="F540">
            <v>1992</v>
          </cell>
          <cell r="G540">
            <v>40000</v>
          </cell>
          <cell r="H540">
            <v>3.7</v>
          </cell>
          <cell r="I540">
            <v>112564633</v>
          </cell>
          <cell r="J540">
            <v>1.07</v>
          </cell>
          <cell r="K540">
            <v>120000</v>
          </cell>
          <cell r="L540">
            <v>4440</v>
          </cell>
          <cell r="M540">
            <v>370</v>
          </cell>
          <cell r="N540">
            <v>44400</v>
          </cell>
          <cell r="O540">
            <v>75600</v>
          </cell>
          <cell r="P540">
            <v>0</v>
          </cell>
          <cell r="Q540">
            <v>370</v>
          </cell>
        </row>
        <row r="541">
          <cell r="A541">
            <v>2002</v>
          </cell>
          <cell r="B541">
            <v>0</v>
          </cell>
          <cell r="C541" t="str">
            <v>Теплообменник</v>
          </cell>
          <cell r="F541">
            <v>1992</v>
          </cell>
          <cell r="G541">
            <v>40000</v>
          </cell>
          <cell r="H541">
            <v>3.7</v>
          </cell>
          <cell r="I541">
            <v>173952204</v>
          </cell>
          <cell r="J541">
            <v>0.86</v>
          </cell>
          <cell r="K541">
            <v>150000</v>
          </cell>
          <cell r="L541">
            <v>5550</v>
          </cell>
          <cell r="M541">
            <v>462.5</v>
          </cell>
          <cell r="N541">
            <v>55500</v>
          </cell>
          <cell r="O541">
            <v>94500</v>
          </cell>
          <cell r="P541">
            <v>0</v>
          </cell>
          <cell r="Q541">
            <v>462.5</v>
          </cell>
        </row>
        <row r="542">
          <cell r="A542">
            <v>2002</v>
          </cell>
          <cell r="B542">
            <v>0</v>
          </cell>
          <cell r="C542" t="str">
            <v>Теплообменник АСВ -200</v>
          </cell>
          <cell r="F542">
            <v>1997</v>
          </cell>
          <cell r="G542">
            <v>40000</v>
          </cell>
          <cell r="H542">
            <v>3.7</v>
          </cell>
          <cell r="I542">
            <v>161666667</v>
          </cell>
          <cell r="J542">
            <v>0.85</v>
          </cell>
          <cell r="K542">
            <v>137416.667</v>
          </cell>
          <cell r="L542">
            <v>5084.416679</v>
          </cell>
          <cell r="M542">
            <v>423.70138991666664</v>
          </cell>
          <cell r="N542">
            <v>25422.083395</v>
          </cell>
          <cell r="O542">
            <v>111994.58360499999</v>
          </cell>
          <cell r="P542">
            <v>0</v>
          </cell>
          <cell r="Q542">
            <v>423.70138991666664</v>
          </cell>
        </row>
        <row r="543">
          <cell r="A543">
            <v>2002</v>
          </cell>
          <cell r="B543">
            <v>0</v>
          </cell>
          <cell r="C543" t="str">
            <v>Насос 6ВДВ с мазут.</v>
          </cell>
          <cell r="F543">
            <v>1992</v>
          </cell>
          <cell r="G543">
            <v>41502</v>
          </cell>
          <cell r="H543">
            <v>12.5</v>
          </cell>
          <cell r="I543">
            <v>14776550</v>
          </cell>
          <cell r="J543">
            <v>0.95</v>
          </cell>
          <cell r="K543">
            <v>14000</v>
          </cell>
          <cell r="L543">
            <v>0</v>
          </cell>
          <cell r="M543">
            <v>0</v>
          </cell>
          <cell r="N543">
            <v>17500</v>
          </cell>
          <cell r="O543">
            <v>0</v>
          </cell>
          <cell r="P543">
            <v>3500</v>
          </cell>
          <cell r="Q543">
            <v>0</v>
          </cell>
        </row>
        <row r="544">
          <cell r="A544">
            <v>2002</v>
          </cell>
          <cell r="B544">
            <v>0</v>
          </cell>
          <cell r="C544" t="str">
            <v>ЗЕВЕ СУПЕР 5 KB 80</v>
          </cell>
          <cell r="E544">
            <v>12</v>
          </cell>
          <cell r="F544">
            <v>2000</v>
          </cell>
          <cell r="G544">
            <v>40200</v>
          </cell>
          <cell r="H544">
            <v>6.6</v>
          </cell>
          <cell r="K544">
            <v>45000</v>
          </cell>
          <cell r="L544">
            <v>2970</v>
          </cell>
          <cell r="M544">
            <v>247.5</v>
          </cell>
          <cell r="N544">
            <v>5940</v>
          </cell>
          <cell r="O544">
            <v>39060</v>
          </cell>
          <cell r="P544">
            <v>0</v>
          </cell>
          <cell r="Q544">
            <v>247.5</v>
          </cell>
          <cell r="R544">
            <v>45000</v>
          </cell>
        </row>
        <row r="545">
          <cell r="A545">
            <v>2002</v>
          </cell>
          <cell r="B545">
            <v>0</v>
          </cell>
          <cell r="C545" t="str">
            <v>Насос уисг 36*223</v>
          </cell>
          <cell r="F545">
            <v>1992</v>
          </cell>
          <cell r="G545">
            <v>41502</v>
          </cell>
          <cell r="H545">
            <v>12.5</v>
          </cell>
          <cell r="I545">
            <v>57224931</v>
          </cell>
          <cell r="J545">
            <v>0.79</v>
          </cell>
          <cell r="K545">
            <v>45000</v>
          </cell>
          <cell r="L545">
            <v>0</v>
          </cell>
          <cell r="M545">
            <v>0</v>
          </cell>
          <cell r="N545">
            <v>56250</v>
          </cell>
          <cell r="O545">
            <v>0</v>
          </cell>
          <cell r="P545">
            <v>11250</v>
          </cell>
          <cell r="Q545">
            <v>0</v>
          </cell>
        </row>
        <row r="546">
          <cell r="A546">
            <v>2002</v>
          </cell>
          <cell r="B546">
            <v>0</v>
          </cell>
          <cell r="C546" t="str">
            <v>Насос 250/55</v>
          </cell>
          <cell r="F546">
            <v>1993</v>
          </cell>
          <cell r="G546">
            <v>41502</v>
          </cell>
          <cell r="H546">
            <v>12.5</v>
          </cell>
          <cell r="I546">
            <v>16307200</v>
          </cell>
          <cell r="J546">
            <v>1.06</v>
          </cell>
          <cell r="K546">
            <v>17285.632</v>
          </cell>
          <cell r="L546">
            <v>0</v>
          </cell>
          <cell r="M546">
            <v>0</v>
          </cell>
          <cell r="N546">
            <v>19446.336000000003</v>
          </cell>
          <cell r="O546">
            <v>0</v>
          </cell>
          <cell r="P546">
            <v>2160.7040000000015</v>
          </cell>
          <cell r="Q546">
            <v>0</v>
          </cell>
        </row>
        <row r="547">
          <cell r="A547">
            <v>2002</v>
          </cell>
          <cell r="B547">
            <v>0</v>
          </cell>
          <cell r="C547" t="str">
            <v>Насос 45/55</v>
          </cell>
          <cell r="F547">
            <v>1992</v>
          </cell>
          <cell r="G547">
            <v>41502</v>
          </cell>
          <cell r="H547">
            <v>12.5</v>
          </cell>
          <cell r="I547">
            <v>2134080</v>
          </cell>
          <cell r="J547">
            <v>0.86</v>
          </cell>
          <cell r="K547">
            <v>1837.108</v>
          </cell>
          <cell r="L547">
            <v>0</v>
          </cell>
          <cell r="M547">
            <v>0</v>
          </cell>
          <cell r="N547">
            <v>2296.3849999999998</v>
          </cell>
          <cell r="O547">
            <v>0</v>
          </cell>
          <cell r="P547">
            <v>459.2769999999998</v>
          </cell>
          <cell r="Q547">
            <v>0</v>
          </cell>
        </row>
        <row r="548">
          <cell r="A548">
            <v>2002</v>
          </cell>
          <cell r="B548">
            <v>0</v>
          </cell>
          <cell r="C548" t="str">
            <v>Насос центроб.с электром.</v>
          </cell>
          <cell r="F548">
            <v>1983</v>
          </cell>
          <cell r="G548">
            <v>41205</v>
          </cell>
          <cell r="H548">
            <v>12.5</v>
          </cell>
          <cell r="I548">
            <v>15715129</v>
          </cell>
          <cell r="J548">
            <v>0.86</v>
          </cell>
          <cell r="K548">
            <v>13491.438</v>
          </cell>
          <cell r="L548">
            <v>0</v>
          </cell>
          <cell r="M548">
            <v>0</v>
          </cell>
          <cell r="N548">
            <v>13491.438</v>
          </cell>
          <cell r="O548">
            <v>0</v>
          </cell>
          <cell r="P548">
            <v>0</v>
          </cell>
          <cell r="Q548">
            <v>0</v>
          </cell>
        </row>
        <row r="549">
          <cell r="A549">
            <v>2002</v>
          </cell>
          <cell r="B549">
            <v>0</v>
          </cell>
          <cell r="C549" t="str">
            <v>Насос КЦ-140-с электр.</v>
          </cell>
          <cell r="F549">
            <v>1983</v>
          </cell>
          <cell r="G549">
            <v>41502</v>
          </cell>
          <cell r="H549">
            <v>12.5</v>
          </cell>
          <cell r="I549">
            <v>16108390</v>
          </cell>
          <cell r="J549">
            <v>0.86</v>
          </cell>
          <cell r="K549">
            <v>13829.053</v>
          </cell>
          <cell r="L549">
            <v>0</v>
          </cell>
          <cell r="M549">
            <v>0</v>
          </cell>
          <cell r="N549">
            <v>13829.053</v>
          </cell>
          <cell r="O549">
            <v>0</v>
          </cell>
          <cell r="P549">
            <v>0</v>
          </cell>
          <cell r="Q549">
            <v>0</v>
          </cell>
        </row>
        <row r="550">
          <cell r="A550">
            <v>2002</v>
          </cell>
          <cell r="B550">
            <v>0</v>
          </cell>
          <cell r="C550" t="str">
            <v>Насос Сетевой 400/105</v>
          </cell>
          <cell r="F550">
            <v>1983</v>
          </cell>
          <cell r="G550">
            <v>41502</v>
          </cell>
          <cell r="H550">
            <v>12.5</v>
          </cell>
          <cell r="I550">
            <v>45020425</v>
          </cell>
          <cell r="J550">
            <v>0.86</v>
          </cell>
          <cell r="K550">
            <v>386500.355</v>
          </cell>
          <cell r="L550">
            <v>0</v>
          </cell>
          <cell r="M550">
            <v>0</v>
          </cell>
          <cell r="N550">
            <v>386500.355</v>
          </cell>
          <cell r="O550">
            <v>0</v>
          </cell>
          <cell r="P550">
            <v>0</v>
          </cell>
          <cell r="Q550">
            <v>0</v>
          </cell>
        </row>
        <row r="551">
          <cell r="A551">
            <v>2002</v>
          </cell>
          <cell r="B551">
            <v>0</v>
          </cell>
          <cell r="C551" t="str">
            <v>Насос К-100-80-1605</v>
          </cell>
          <cell r="F551">
            <v>1992</v>
          </cell>
          <cell r="G551">
            <v>41502</v>
          </cell>
          <cell r="H551">
            <v>12.5</v>
          </cell>
          <cell r="I551">
            <v>1126501</v>
          </cell>
          <cell r="J551">
            <v>0.9</v>
          </cell>
          <cell r="K551">
            <v>1014.977</v>
          </cell>
          <cell r="L551">
            <v>0</v>
          </cell>
          <cell r="M551">
            <v>0</v>
          </cell>
          <cell r="N551">
            <v>1268.72125</v>
          </cell>
          <cell r="O551">
            <v>0</v>
          </cell>
          <cell r="P551">
            <v>253.74425000000008</v>
          </cell>
          <cell r="Q551">
            <v>0</v>
          </cell>
        </row>
        <row r="552">
          <cell r="A552">
            <v>2002</v>
          </cell>
          <cell r="B552">
            <v>0</v>
          </cell>
          <cell r="C552" t="str">
            <v>Насос К20/30 150н</v>
          </cell>
          <cell r="F552">
            <v>1992</v>
          </cell>
          <cell r="G552">
            <v>41502</v>
          </cell>
          <cell r="H552">
            <v>12.5</v>
          </cell>
          <cell r="I552">
            <v>812382</v>
          </cell>
          <cell r="J552">
            <v>0.9</v>
          </cell>
          <cell r="K552">
            <v>731.956</v>
          </cell>
          <cell r="L552">
            <v>0</v>
          </cell>
          <cell r="M552">
            <v>0</v>
          </cell>
          <cell r="N552">
            <v>914.945</v>
          </cell>
          <cell r="O552">
            <v>0</v>
          </cell>
          <cell r="P552">
            <v>182.98900000000003</v>
          </cell>
          <cell r="Q552">
            <v>0</v>
          </cell>
        </row>
        <row r="553">
          <cell r="A553">
            <v>2002</v>
          </cell>
          <cell r="B553">
            <v>0</v>
          </cell>
          <cell r="C553" t="str">
            <v>Насос А*50 32*160</v>
          </cell>
          <cell r="F553">
            <v>1995</v>
          </cell>
          <cell r="G553">
            <v>41502</v>
          </cell>
          <cell r="H553">
            <v>12.5</v>
          </cell>
          <cell r="I553">
            <v>6276700</v>
          </cell>
          <cell r="J553">
            <v>0.9</v>
          </cell>
          <cell r="K553">
            <v>5655.307</v>
          </cell>
          <cell r="L553">
            <v>706.913375</v>
          </cell>
          <cell r="M553">
            <v>58.909447916666664</v>
          </cell>
          <cell r="N553">
            <v>4948.393625</v>
          </cell>
          <cell r="O553">
            <v>706.9133750000001</v>
          </cell>
          <cell r="P553">
            <v>0</v>
          </cell>
          <cell r="Q553">
            <v>58.909447916666664</v>
          </cell>
        </row>
        <row r="554">
          <cell r="A554">
            <v>2002</v>
          </cell>
          <cell r="B554">
            <v>0</v>
          </cell>
          <cell r="C554" t="str">
            <v>Электродвигатель</v>
          </cell>
          <cell r="F554">
            <v>1994</v>
          </cell>
          <cell r="G554">
            <v>40200</v>
          </cell>
          <cell r="H554">
            <v>6.6</v>
          </cell>
          <cell r="I554">
            <v>3593750</v>
          </cell>
          <cell r="J554">
            <v>0.9</v>
          </cell>
          <cell r="K554">
            <v>3237.969</v>
          </cell>
          <cell r="L554">
            <v>213.705954</v>
          </cell>
          <cell r="M554">
            <v>17.808829499999998</v>
          </cell>
          <cell r="N554">
            <v>1709.647632</v>
          </cell>
          <cell r="O554">
            <v>1528.3213680000001</v>
          </cell>
          <cell r="P554">
            <v>0</v>
          </cell>
          <cell r="Q554">
            <v>17.808829499999998</v>
          </cell>
        </row>
        <row r="555">
          <cell r="A555">
            <v>2002</v>
          </cell>
          <cell r="B555">
            <v>0</v>
          </cell>
          <cell r="C555" t="str">
            <v>Электромотор</v>
          </cell>
          <cell r="F555">
            <v>1997</v>
          </cell>
          <cell r="G555">
            <v>40200</v>
          </cell>
          <cell r="H555">
            <v>3.7</v>
          </cell>
          <cell r="I555">
            <v>20833333</v>
          </cell>
          <cell r="J555">
            <v>0.85</v>
          </cell>
          <cell r="K555">
            <v>17708.333</v>
          </cell>
          <cell r="L555">
            <v>655.208321</v>
          </cell>
          <cell r="M555">
            <v>54.600693416666665</v>
          </cell>
          <cell r="N555">
            <v>3276.041605</v>
          </cell>
          <cell r="O555">
            <v>14432.291394999998</v>
          </cell>
          <cell r="P555">
            <v>0</v>
          </cell>
          <cell r="Q555">
            <v>54.600693416666665</v>
          </cell>
        </row>
        <row r="556">
          <cell r="A556">
            <v>2002</v>
          </cell>
          <cell r="B556">
            <v>0</v>
          </cell>
          <cell r="C556" t="str">
            <v>Котел Д-721 Г-ф</v>
          </cell>
          <cell r="E556">
            <v>3</v>
          </cell>
          <cell r="F556">
            <v>1998</v>
          </cell>
          <cell r="G556">
            <v>49002</v>
          </cell>
          <cell r="H556">
            <v>5</v>
          </cell>
          <cell r="K556">
            <v>40000</v>
          </cell>
          <cell r="L556">
            <v>2000</v>
          </cell>
          <cell r="M556">
            <v>166.66666666666666</v>
          </cell>
          <cell r="N556">
            <v>8000</v>
          </cell>
          <cell r="O556">
            <v>32000</v>
          </cell>
          <cell r="P556">
            <v>0</v>
          </cell>
          <cell r="Q556">
            <v>166.66666666666666</v>
          </cell>
        </row>
        <row r="557">
          <cell r="A557">
            <v>2002</v>
          </cell>
          <cell r="B557">
            <v>0</v>
          </cell>
          <cell r="C557" t="str">
            <v>Насос НКУ-140с эл.дв.</v>
          </cell>
          <cell r="F557">
            <v>1983</v>
          </cell>
          <cell r="G557">
            <v>40717</v>
          </cell>
          <cell r="H557">
            <v>10</v>
          </cell>
          <cell r="I557">
            <v>6000000</v>
          </cell>
          <cell r="J557">
            <v>1.05</v>
          </cell>
          <cell r="K557">
            <v>63000</v>
          </cell>
          <cell r="L557">
            <v>0</v>
          </cell>
          <cell r="M557">
            <v>0</v>
          </cell>
          <cell r="N557">
            <v>63000</v>
          </cell>
          <cell r="O557">
            <v>0</v>
          </cell>
          <cell r="P557">
            <v>0</v>
          </cell>
          <cell r="Q557">
            <v>0</v>
          </cell>
        </row>
        <row r="558">
          <cell r="A558">
            <v>2002</v>
          </cell>
          <cell r="B558">
            <v>0</v>
          </cell>
          <cell r="C558" t="str">
            <v>Трансформат.подст.</v>
          </cell>
          <cell r="F558">
            <v>1983</v>
          </cell>
          <cell r="G558">
            <v>40717</v>
          </cell>
          <cell r="H558">
            <v>10</v>
          </cell>
          <cell r="I558">
            <v>35000000</v>
          </cell>
          <cell r="J558">
            <v>0.86</v>
          </cell>
          <cell r="K558">
            <v>30047.5</v>
          </cell>
          <cell r="L558">
            <v>0</v>
          </cell>
          <cell r="M558">
            <v>0</v>
          </cell>
          <cell r="N558">
            <v>30047.5</v>
          </cell>
          <cell r="O558">
            <v>0</v>
          </cell>
          <cell r="P558">
            <v>0</v>
          </cell>
          <cell r="Q558">
            <v>0</v>
          </cell>
        </row>
        <row r="559">
          <cell r="A559">
            <v>2002</v>
          </cell>
          <cell r="B559">
            <v>0</v>
          </cell>
          <cell r="C559" t="str">
            <v>Вентилятор ВДН 11.2</v>
          </cell>
          <cell r="F559">
            <v>1983</v>
          </cell>
          <cell r="G559">
            <v>41600</v>
          </cell>
          <cell r="H559">
            <v>10</v>
          </cell>
          <cell r="I559">
            <v>27378042</v>
          </cell>
          <cell r="J559">
            <v>0.77</v>
          </cell>
          <cell r="K559">
            <v>121081.554</v>
          </cell>
          <cell r="L559">
            <v>0</v>
          </cell>
          <cell r="M559">
            <v>0</v>
          </cell>
          <cell r="N559">
            <v>121081.554</v>
          </cell>
          <cell r="O559">
            <v>0</v>
          </cell>
          <cell r="P559">
            <v>0</v>
          </cell>
          <cell r="Q559">
            <v>0</v>
          </cell>
        </row>
        <row r="560">
          <cell r="A560">
            <v>2002</v>
          </cell>
          <cell r="B560">
            <v>0</v>
          </cell>
          <cell r="C560" t="str">
            <v>ДымососАД 41/50</v>
          </cell>
          <cell r="F560">
            <v>1983</v>
          </cell>
          <cell r="G560">
            <v>41600</v>
          </cell>
          <cell r="H560">
            <v>10</v>
          </cell>
          <cell r="I560">
            <v>47518717</v>
          </cell>
          <cell r="J560">
            <v>0.99</v>
          </cell>
          <cell r="K560">
            <v>147043.53</v>
          </cell>
          <cell r="L560">
            <v>0</v>
          </cell>
          <cell r="M560">
            <v>0</v>
          </cell>
          <cell r="N560">
            <v>147043.53</v>
          </cell>
          <cell r="O560">
            <v>0</v>
          </cell>
          <cell r="P560">
            <v>0</v>
          </cell>
          <cell r="Q560">
            <v>0</v>
          </cell>
        </row>
        <row r="561">
          <cell r="A561">
            <v>2002</v>
          </cell>
          <cell r="B561">
            <v>0</v>
          </cell>
          <cell r="C561" t="str">
            <v>Сверлильный станок.</v>
          </cell>
          <cell r="F561">
            <v>1983</v>
          </cell>
          <cell r="G561">
            <v>41002</v>
          </cell>
          <cell r="H561">
            <v>8.3</v>
          </cell>
          <cell r="I561">
            <v>3701084</v>
          </cell>
          <cell r="J561">
            <v>1.08</v>
          </cell>
          <cell r="K561">
            <v>4000</v>
          </cell>
          <cell r="L561">
            <v>0</v>
          </cell>
          <cell r="M561">
            <v>0</v>
          </cell>
          <cell r="N561">
            <v>4000</v>
          </cell>
          <cell r="O561">
            <v>0</v>
          </cell>
          <cell r="P561">
            <v>0</v>
          </cell>
          <cell r="Q561">
            <v>0</v>
          </cell>
        </row>
        <row r="562">
          <cell r="A562">
            <v>2002</v>
          </cell>
          <cell r="B562">
            <v>0</v>
          </cell>
          <cell r="C562" t="str">
            <v>Точил.шлифов.станок</v>
          </cell>
          <cell r="F562">
            <v>1981</v>
          </cell>
          <cell r="G562">
            <v>41002</v>
          </cell>
          <cell r="H562">
            <v>8.3</v>
          </cell>
          <cell r="I562">
            <v>2484471</v>
          </cell>
          <cell r="J562">
            <v>1.16</v>
          </cell>
          <cell r="K562">
            <v>2872.072</v>
          </cell>
          <cell r="L562">
            <v>0</v>
          </cell>
          <cell r="M562">
            <v>0</v>
          </cell>
          <cell r="N562">
            <v>2872.072</v>
          </cell>
          <cell r="O562">
            <v>0</v>
          </cell>
          <cell r="P562">
            <v>0</v>
          </cell>
          <cell r="Q562">
            <v>0</v>
          </cell>
        </row>
        <row r="563">
          <cell r="A563">
            <v>2002</v>
          </cell>
          <cell r="B563">
            <v>0</v>
          </cell>
          <cell r="C563" t="str">
            <v>Токарный станок</v>
          </cell>
          <cell r="F563">
            <v>1983</v>
          </cell>
          <cell r="G563">
            <v>41002</v>
          </cell>
          <cell r="H563">
            <v>8.3</v>
          </cell>
          <cell r="I563">
            <v>80000000</v>
          </cell>
          <cell r="J563">
            <v>0.75</v>
          </cell>
          <cell r="K563">
            <v>60000</v>
          </cell>
          <cell r="L563">
            <v>0</v>
          </cell>
          <cell r="M563">
            <v>0</v>
          </cell>
          <cell r="N563">
            <v>60000</v>
          </cell>
          <cell r="O563">
            <v>0</v>
          </cell>
          <cell r="P563">
            <v>0</v>
          </cell>
          <cell r="Q563">
            <v>0</v>
          </cell>
        </row>
        <row r="564">
          <cell r="A564">
            <v>2002</v>
          </cell>
          <cell r="B564">
            <v>0</v>
          </cell>
          <cell r="C564" t="str">
            <v>Фрезерный  станок</v>
          </cell>
          <cell r="F564">
            <v>1983</v>
          </cell>
          <cell r="G564">
            <v>41002</v>
          </cell>
          <cell r="H564">
            <v>8.3</v>
          </cell>
          <cell r="I564">
            <v>53500000</v>
          </cell>
          <cell r="J564">
            <v>0.84</v>
          </cell>
          <cell r="K564">
            <v>45000</v>
          </cell>
          <cell r="L564">
            <v>0</v>
          </cell>
          <cell r="M564">
            <v>0</v>
          </cell>
          <cell r="N564">
            <v>45000</v>
          </cell>
          <cell r="O564">
            <v>0</v>
          </cell>
          <cell r="P564">
            <v>0</v>
          </cell>
          <cell r="Q564">
            <v>0</v>
          </cell>
        </row>
        <row r="565">
          <cell r="A565">
            <v>2002</v>
          </cell>
          <cell r="B565">
            <v>0</v>
          </cell>
          <cell r="C565" t="str">
            <v>Нефтеловушка</v>
          </cell>
          <cell r="F565">
            <v>1983</v>
          </cell>
          <cell r="G565">
            <v>43811</v>
          </cell>
          <cell r="H565">
            <v>6.7</v>
          </cell>
          <cell r="I565">
            <v>42055200</v>
          </cell>
          <cell r="J565">
            <v>0.99</v>
          </cell>
          <cell r="K565">
            <v>41823.896</v>
          </cell>
          <cell r="L565">
            <v>0</v>
          </cell>
          <cell r="M565">
            <v>0</v>
          </cell>
          <cell r="N565">
            <v>41823.896</v>
          </cell>
          <cell r="O565">
            <v>0</v>
          </cell>
          <cell r="P565">
            <v>0</v>
          </cell>
          <cell r="Q565">
            <v>0</v>
          </cell>
        </row>
        <row r="566">
          <cell r="A566">
            <v>2002</v>
          </cell>
          <cell r="B566">
            <v>0</v>
          </cell>
          <cell r="C566" t="str">
            <v>Приборы КИП и А</v>
          </cell>
          <cell r="F566">
            <v>1983</v>
          </cell>
          <cell r="G566">
            <v>43807</v>
          </cell>
          <cell r="H566">
            <v>25</v>
          </cell>
          <cell r="I566">
            <v>310889334</v>
          </cell>
          <cell r="J566">
            <v>0.19</v>
          </cell>
          <cell r="K566">
            <v>60000</v>
          </cell>
          <cell r="L566">
            <v>0</v>
          </cell>
          <cell r="M566">
            <v>0</v>
          </cell>
          <cell r="N566">
            <v>60000</v>
          </cell>
          <cell r="O566">
            <v>0</v>
          </cell>
          <cell r="P566">
            <v>0</v>
          </cell>
          <cell r="Q566">
            <v>0</v>
          </cell>
        </row>
        <row r="567">
          <cell r="A567">
            <v>2002</v>
          </cell>
          <cell r="B567">
            <v>0</v>
          </cell>
          <cell r="C567" t="str">
            <v>Щиты регистраторы</v>
          </cell>
          <cell r="F567">
            <v>1983</v>
          </cell>
          <cell r="G567">
            <v>43807</v>
          </cell>
          <cell r="H567">
            <v>25</v>
          </cell>
          <cell r="I567">
            <v>80769834</v>
          </cell>
          <cell r="J567">
            <v>0.56</v>
          </cell>
          <cell r="K567">
            <v>45231.118</v>
          </cell>
          <cell r="L567">
            <v>0</v>
          </cell>
          <cell r="M567">
            <v>0</v>
          </cell>
          <cell r="N567">
            <v>45231.118</v>
          </cell>
          <cell r="O567">
            <v>0</v>
          </cell>
          <cell r="P567">
            <v>0</v>
          </cell>
          <cell r="Q567">
            <v>0</v>
          </cell>
        </row>
        <row r="568">
          <cell r="A568">
            <v>2002</v>
          </cell>
          <cell r="B568">
            <v>0</v>
          </cell>
          <cell r="C568" t="str">
            <v>Баки декорбанат. воды</v>
          </cell>
          <cell r="F568">
            <v>1983</v>
          </cell>
          <cell r="G568">
            <v>42906</v>
          </cell>
          <cell r="H568">
            <v>11</v>
          </cell>
          <cell r="I568">
            <v>14550054</v>
          </cell>
          <cell r="J568">
            <v>0.99</v>
          </cell>
          <cell r="K568">
            <v>14470.029</v>
          </cell>
          <cell r="L568">
            <v>0</v>
          </cell>
          <cell r="M568">
            <v>0</v>
          </cell>
          <cell r="N568">
            <v>14470.029</v>
          </cell>
          <cell r="O568">
            <v>0</v>
          </cell>
          <cell r="P568">
            <v>0</v>
          </cell>
          <cell r="Q568">
            <v>0</v>
          </cell>
        </row>
        <row r="569">
          <cell r="A569">
            <v>2002</v>
          </cell>
          <cell r="B569">
            <v>0</v>
          </cell>
          <cell r="C569" t="str">
            <v>Оборудован.хим вод.очист.</v>
          </cell>
          <cell r="F569">
            <v>1983</v>
          </cell>
          <cell r="G569">
            <v>42910</v>
          </cell>
          <cell r="H569">
            <v>5</v>
          </cell>
          <cell r="I569">
            <v>663972487</v>
          </cell>
          <cell r="J569">
            <v>0.78</v>
          </cell>
          <cell r="K569">
            <v>520000</v>
          </cell>
          <cell r="L569">
            <v>26000</v>
          </cell>
          <cell r="M569">
            <v>2166.6666666666665</v>
          </cell>
          <cell r="N569">
            <v>494000</v>
          </cell>
          <cell r="O569">
            <v>26000</v>
          </cell>
          <cell r="P569">
            <v>0</v>
          </cell>
          <cell r="Q569">
            <v>2166.6666666666665</v>
          </cell>
        </row>
        <row r="570">
          <cell r="A570">
            <v>2002</v>
          </cell>
          <cell r="C570" t="str">
            <v>Электродвигатель 1,5 кв</v>
          </cell>
          <cell r="E570">
            <v>9</v>
          </cell>
          <cell r="F570">
            <v>2002</v>
          </cell>
          <cell r="G570">
            <v>40200</v>
          </cell>
          <cell r="H570">
            <v>6.6</v>
          </cell>
          <cell r="K570">
            <v>6200</v>
          </cell>
          <cell r="L570">
            <v>409.2</v>
          </cell>
          <cell r="M570">
            <v>34.1</v>
          </cell>
          <cell r="N570">
            <v>0</v>
          </cell>
          <cell r="O570">
            <v>6200</v>
          </cell>
          <cell r="P570">
            <v>0</v>
          </cell>
          <cell r="Q570">
            <v>34.1</v>
          </cell>
        </row>
        <row r="571">
          <cell r="A571">
            <v>2002</v>
          </cell>
          <cell r="B571">
            <v>0</v>
          </cell>
          <cell r="C571" t="str">
            <v>Бак Аккумулят.</v>
          </cell>
          <cell r="F571">
            <v>1983</v>
          </cell>
          <cell r="G571">
            <v>42906</v>
          </cell>
          <cell r="H571">
            <v>11</v>
          </cell>
          <cell r="I571">
            <v>85583520</v>
          </cell>
          <cell r="J571">
            <v>0.35</v>
          </cell>
          <cell r="K571">
            <v>30000</v>
          </cell>
          <cell r="L571">
            <v>0</v>
          </cell>
          <cell r="M571">
            <v>0</v>
          </cell>
          <cell r="N571">
            <v>30000</v>
          </cell>
          <cell r="O571">
            <v>0</v>
          </cell>
          <cell r="P571">
            <v>0</v>
          </cell>
          <cell r="Q571">
            <v>0</v>
          </cell>
        </row>
        <row r="572">
          <cell r="A572">
            <v>2002</v>
          </cell>
          <cell r="B572">
            <v>0</v>
          </cell>
          <cell r="C572" t="str">
            <v>ИТОГО</v>
          </cell>
          <cell r="F572" t="str">
            <v>МАШИНЫ И ОБОРУДОВАНИЕ</v>
          </cell>
          <cell r="I572">
            <v>1412402743</v>
          </cell>
          <cell r="J572">
            <v>9.45</v>
          </cell>
          <cell r="K572">
            <v>2614659.183</v>
          </cell>
          <cell r="L572">
            <v>63243.12982199999</v>
          </cell>
          <cell r="M572">
            <v>5270.2608185</v>
          </cell>
          <cell r="N572">
            <v>2108323.122874</v>
          </cell>
          <cell r="O572">
            <v>524142.774376</v>
          </cell>
          <cell r="P572">
            <v>17806.71425</v>
          </cell>
          <cell r="Q572">
            <v>5270.2608185</v>
          </cell>
          <cell r="R572">
            <v>45000</v>
          </cell>
        </row>
        <row r="573">
          <cell r="A573">
            <v>2002</v>
          </cell>
          <cell r="B573">
            <v>0</v>
          </cell>
          <cell r="C573" t="str">
            <v>ИТОГО</v>
          </cell>
          <cell r="F573" t="str">
            <v>ПО СЗМР</v>
          </cell>
          <cell r="I573">
            <v>12542119384</v>
          </cell>
          <cell r="J573">
            <v>38.17</v>
          </cell>
          <cell r="K573">
            <v>13210585.893000001</v>
          </cell>
          <cell r="L573">
            <v>453248.803261</v>
          </cell>
          <cell r="M573">
            <v>37770.73360508334</v>
          </cell>
          <cell r="N573">
            <v>7048349.605736</v>
          </cell>
          <cell r="O573">
            <v>6964893.304435</v>
          </cell>
          <cell r="P573">
            <v>802657.0171709999</v>
          </cell>
          <cell r="Q573">
            <v>37770.73360508334</v>
          </cell>
          <cell r="R573">
            <v>45000</v>
          </cell>
        </row>
        <row r="574">
          <cell r="A574">
            <v>2002</v>
          </cell>
          <cell r="B574">
            <v>0</v>
          </cell>
          <cell r="F574" t="str">
            <v>ЖЭУ</v>
          </cell>
        </row>
        <row r="575">
          <cell r="C575" t="str">
            <v>ЗДАНИЕ</v>
          </cell>
        </row>
        <row r="576">
          <cell r="A576">
            <v>2002</v>
          </cell>
          <cell r="B576">
            <v>0</v>
          </cell>
          <cell r="C576" t="str">
            <v>Вагончики</v>
          </cell>
          <cell r="F576">
            <v>1994</v>
          </cell>
          <cell r="G576">
            <v>10010</v>
          </cell>
          <cell r="H576">
            <v>12.5</v>
          </cell>
          <cell r="K576">
            <v>1418.5999999999995</v>
          </cell>
          <cell r="L576">
            <v>177.32499999999993</v>
          </cell>
          <cell r="M576">
            <v>0</v>
          </cell>
          <cell r="N576">
            <v>1418.5999999999995</v>
          </cell>
          <cell r="O576">
            <v>0</v>
          </cell>
          <cell r="P576">
            <v>0</v>
          </cell>
          <cell r="Q576">
            <v>0</v>
          </cell>
        </row>
        <row r="577">
          <cell r="A577">
            <v>2002</v>
          </cell>
          <cell r="B577">
            <v>0</v>
          </cell>
          <cell r="C577" t="str">
            <v>Контора ОКИИС</v>
          </cell>
          <cell r="F577">
            <v>1971</v>
          </cell>
          <cell r="G577">
            <v>10005</v>
          </cell>
          <cell r="H577">
            <v>5</v>
          </cell>
          <cell r="I577">
            <v>43295380</v>
          </cell>
          <cell r="J577">
            <v>1.23</v>
          </cell>
          <cell r="K577">
            <v>53253.317</v>
          </cell>
          <cell r="L577">
            <v>0</v>
          </cell>
          <cell r="M577">
            <v>0</v>
          </cell>
          <cell r="N577">
            <v>82542.64135</v>
          </cell>
          <cell r="O577">
            <v>0</v>
          </cell>
          <cell r="P577">
            <v>29289.324350000003</v>
          </cell>
          <cell r="Q577">
            <v>0</v>
          </cell>
        </row>
        <row r="578">
          <cell r="A578">
            <v>2002</v>
          </cell>
          <cell r="B578">
            <v>0</v>
          </cell>
          <cell r="C578" t="str">
            <v>ИТОГО</v>
          </cell>
          <cell r="F578" t="str">
            <v>Здание.</v>
          </cell>
          <cell r="I578">
            <v>243266146</v>
          </cell>
          <cell r="J578">
            <v>6.45</v>
          </cell>
          <cell r="K578">
            <v>54671.917</v>
          </cell>
          <cell r="L578">
            <v>177.32499999999993</v>
          </cell>
          <cell r="M578">
            <v>0</v>
          </cell>
          <cell r="N578">
            <v>83961.24135000001</v>
          </cell>
          <cell r="O578">
            <v>0</v>
          </cell>
          <cell r="P578">
            <v>29289.324350000003</v>
          </cell>
          <cell r="Q578">
            <v>0</v>
          </cell>
        </row>
        <row r="579">
          <cell r="A579">
            <v>2002</v>
          </cell>
          <cell r="B579">
            <v>0</v>
          </cell>
          <cell r="C579" t="str">
            <v>МАШИНЫ И ОБОРУДОВАНИЕ</v>
          </cell>
          <cell r="J579" t="str">
            <v/>
          </cell>
        </row>
        <row r="580">
          <cell r="A580">
            <v>2002</v>
          </cell>
          <cell r="B580">
            <v>0</v>
          </cell>
          <cell r="C580" t="str">
            <v>Газ. оборудов. с/х Пугачевский</v>
          </cell>
          <cell r="F580">
            <v>2001</v>
          </cell>
          <cell r="H580">
            <v>12.5</v>
          </cell>
          <cell r="K580">
            <v>32800</v>
          </cell>
          <cell r="L580">
            <v>4100</v>
          </cell>
          <cell r="M580">
            <v>341.6666666666667</v>
          </cell>
          <cell r="N580">
            <v>4100</v>
          </cell>
          <cell r="O580">
            <v>28700</v>
          </cell>
          <cell r="P580">
            <v>0</v>
          </cell>
          <cell r="Q580">
            <v>341.6666666666667</v>
          </cell>
        </row>
        <row r="581">
          <cell r="A581">
            <v>2002</v>
          </cell>
          <cell r="B581">
            <v>0</v>
          </cell>
          <cell r="C581" t="str">
            <v>Растворосмеситель</v>
          </cell>
          <cell r="F581">
            <v>1991</v>
          </cell>
          <cell r="G581">
            <v>42000</v>
          </cell>
          <cell r="H581">
            <v>12.5</v>
          </cell>
          <cell r="I581">
            <v>16437657</v>
          </cell>
          <cell r="J581">
            <v>1.61</v>
          </cell>
          <cell r="K581">
            <v>26464.628</v>
          </cell>
          <cell r="L581">
            <v>0</v>
          </cell>
          <cell r="M581">
            <v>0</v>
          </cell>
          <cell r="N581">
            <v>36388.86350000001</v>
          </cell>
          <cell r="O581">
            <v>0</v>
          </cell>
          <cell r="P581">
            <v>9924.235500000006</v>
          </cell>
          <cell r="Q581">
            <v>0</v>
          </cell>
        </row>
        <row r="582">
          <cell r="A582">
            <v>2002</v>
          </cell>
          <cell r="B582">
            <v>0</v>
          </cell>
          <cell r="C582" t="str">
            <v>эл. воздуш. нагреватель</v>
          </cell>
          <cell r="E582">
            <v>12</v>
          </cell>
          <cell r="F582">
            <v>2000</v>
          </cell>
          <cell r="G582">
            <v>40200</v>
          </cell>
          <cell r="H582">
            <v>6.6</v>
          </cell>
          <cell r="I582">
            <v>4000000</v>
          </cell>
          <cell r="J582">
            <v>1</v>
          </cell>
          <cell r="K582">
            <v>50000</v>
          </cell>
          <cell r="L582">
            <v>3300</v>
          </cell>
          <cell r="M582">
            <v>275</v>
          </cell>
          <cell r="N582">
            <v>6600</v>
          </cell>
          <cell r="O582">
            <v>43400</v>
          </cell>
          <cell r="P582">
            <v>0</v>
          </cell>
          <cell r="Q582">
            <v>275</v>
          </cell>
          <cell r="R582">
            <v>50000</v>
          </cell>
        </row>
        <row r="583">
          <cell r="A583">
            <v>2002</v>
          </cell>
          <cell r="B583">
            <v>0</v>
          </cell>
          <cell r="C583" t="str">
            <v>Сварочный агрегат</v>
          </cell>
          <cell r="F583">
            <v>1990</v>
          </cell>
          <cell r="G583">
            <v>40701</v>
          </cell>
          <cell r="H583">
            <v>4.4</v>
          </cell>
          <cell r="I583">
            <v>4160930</v>
          </cell>
          <cell r="J583">
            <v>0.84</v>
          </cell>
          <cell r="K583">
            <v>3500</v>
          </cell>
          <cell r="L583">
            <v>154.00000000000003</v>
          </cell>
          <cell r="M583">
            <v>12.833333333333336</v>
          </cell>
          <cell r="N583">
            <v>1848.0000000000005</v>
          </cell>
          <cell r="O583">
            <v>1651.9999999999995</v>
          </cell>
          <cell r="P583">
            <v>0</v>
          </cell>
          <cell r="Q583">
            <v>12.833333333333336</v>
          </cell>
        </row>
        <row r="584">
          <cell r="A584">
            <v>2002</v>
          </cell>
          <cell r="B584">
            <v>0</v>
          </cell>
          <cell r="C584" t="str">
            <v>Станок Строгальный</v>
          </cell>
          <cell r="F584">
            <v>1974</v>
          </cell>
          <cell r="G584">
            <v>44502</v>
          </cell>
          <cell r="H584">
            <v>8.3</v>
          </cell>
          <cell r="I584">
            <v>2011425</v>
          </cell>
          <cell r="J584">
            <v>0.85</v>
          </cell>
          <cell r="K584">
            <v>1709.711</v>
          </cell>
          <cell r="L584">
            <v>0</v>
          </cell>
          <cell r="M584">
            <v>0</v>
          </cell>
          <cell r="N584">
            <v>1709.711</v>
          </cell>
          <cell r="O584">
            <v>0</v>
          </cell>
          <cell r="P584">
            <v>0</v>
          </cell>
          <cell r="Q584">
            <v>0</v>
          </cell>
        </row>
        <row r="585">
          <cell r="A585">
            <v>2002</v>
          </cell>
          <cell r="B585">
            <v>0</v>
          </cell>
          <cell r="C585" t="str">
            <v>Газогенератор</v>
          </cell>
          <cell r="F585">
            <v>1994</v>
          </cell>
          <cell r="G585">
            <v>42509</v>
          </cell>
          <cell r="H585">
            <v>10</v>
          </cell>
          <cell r="I585">
            <v>1406227</v>
          </cell>
          <cell r="J585">
            <v>1.21</v>
          </cell>
          <cell r="K585">
            <v>1701.535</v>
          </cell>
          <cell r="L585">
            <v>170.1535</v>
          </cell>
          <cell r="M585">
            <v>14.179458333333335</v>
          </cell>
          <cell r="N585">
            <v>1361.228</v>
          </cell>
          <cell r="O585">
            <v>340.307</v>
          </cell>
          <cell r="P585">
            <v>0</v>
          </cell>
          <cell r="Q585">
            <v>14.179458333333335</v>
          </cell>
        </row>
        <row r="586">
          <cell r="A586">
            <v>2002</v>
          </cell>
          <cell r="B586">
            <v>0</v>
          </cell>
          <cell r="C586" t="str">
            <v>Станок Фуговальный</v>
          </cell>
          <cell r="F586">
            <v>1978</v>
          </cell>
          <cell r="G586">
            <v>44502</v>
          </cell>
          <cell r="H586">
            <v>8.3</v>
          </cell>
          <cell r="I586">
            <v>8563538</v>
          </cell>
          <cell r="J586">
            <v>0.85</v>
          </cell>
          <cell r="K586">
            <v>7279.007</v>
          </cell>
          <cell r="L586">
            <v>0</v>
          </cell>
          <cell r="M586">
            <v>0</v>
          </cell>
          <cell r="N586">
            <v>7279.007</v>
          </cell>
          <cell r="O586">
            <v>0</v>
          </cell>
          <cell r="P586">
            <v>0</v>
          </cell>
          <cell r="Q586">
            <v>0</v>
          </cell>
        </row>
        <row r="587">
          <cell r="A587">
            <v>2002</v>
          </cell>
          <cell r="B587">
            <v>0</v>
          </cell>
          <cell r="C587" t="str">
            <v>ГазоцетиленовыйГенерат.</v>
          </cell>
          <cell r="F587">
            <v>1992</v>
          </cell>
          <cell r="G587">
            <v>42509</v>
          </cell>
          <cell r="H587">
            <v>10</v>
          </cell>
          <cell r="I587">
            <v>1092649</v>
          </cell>
          <cell r="J587">
            <v>1.21</v>
          </cell>
          <cell r="K587">
            <v>1322.105</v>
          </cell>
          <cell r="L587">
            <v>132.2105</v>
          </cell>
          <cell r="M587">
            <v>0</v>
          </cell>
          <cell r="N587">
            <v>1322.105</v>
          </cell>
          <cell r="O587">
            <v>0</v>
          </cell>
          <cell r="P587">
            <v>0</v>
          </cell>
          <cell r="Q587">
            <v>0</v>
          </cell>
        </row>
        <row r="588">
          <cell r="A588">
            <v>2002</v>
          </cell>
          <cell r="B588">
            <v>0</v>
          </cell>
          <cell r="C588" t="str">
            <v>Станок Сверлильный</v>
          </cell>
          <cell r="F588">
            <v>1993</v>
          </cell>
          <cell r="G588">
            <v>44502</v>
          </cell>
          <cell r="H588">
            <v>8.3</v>
          </cell>
          <cell r="I588">
            <v>787201</v>
          </cell>
          <cell r="J588">
            <v>1.41</v>
          </cell>
          <cell r="K588">
            <v>1109.953</v>
          </cell>
          <cell r="L588">
            <v>92.12609900000001</v>
          </cell>
          <cell r="M588">
            <v>7.677174916666668</v>
          </cell>
          <cell r="N588">
            <v>829.1348910000002</v>
          </cell>
          <cell r="O588">
            <v>280.8181089999998</v>
          </cell>
          <cell r="P588">
            <v>0</v>
          </cell>
          <cell r="Q588">
            <v>7.677174916666668</v>
          </cell>
        </row>
        <row r="589">
          <cell r="A589">
            <v>2002</v>
          </cell>
          <cell r="B589">
            <v>0</v>
          </cell>
          <cell r="C589" t="str">
            <v>Емкость Металич.</v>
          </cell>
          <cell r="F589">
            <v>1995</v>
          </cell>
          <cell r="G589">
            <v>42910</v>
          </cell>
          <cell r="H589">
            <v>5</v>
          </cell>
          <cell r="I589">
            <v>3600000</v>
          </cell>
          <cell r="J589">
            <v>1.21</v>
          </cell>
          <cell r="K589">
            <v>4356</v>
          </cell>
          <cell r="L589">
            <v>217.8</v>
          </cell>
          <cell r="M589">
            <v>18.150000000000002</v>
          </cell>
          <cell r="N589">
            <v>1524.6000000000001</v>
          </cell>
          <cell r="O589">
            <v>2831.3999999999996</v>
          </cell>
          <cell r="P589">
            <v>0</v>
          </cell>
          <cell r="Q589">
            <v>18.150000000000002</v>
          </cell>
        </row>
        <row r="590">
          <cell r="A590">
            <v>2002</v>
          </cell>
          <cell r="B590">
            <v>0</v>
          </cell>
          <cell r="C590" t="str">
            <v>Станок Деревообраб.</v>
          </cell>
          <cell r="F590">
            <v>1996</v>
          </cell>
          <cell r="G590">
            <v>44502</v>
          </cell>
          <cell r="H590">
            <v>8.3</v>
          </cell>
          <cell r="I590">
            <v>18170832</v>
          </cell>
          <cell r="J590">
            <v>1.41</v>
          </cell>
          <cell r="K590">
            <v>25620.87312</v>
          </cell>
          <cell r="L590">
            <v>2126.53246896</v>
          </cell>
          <cell r="M590">
            <v>177.21103908</v>
          </cell>
          <cell r="N590">
            <v>12759.194813760001</v>
          </cell>
          <cell r="O590">
            <v>12861.678306239999</v>
          </cell>
          <cell r="P590">
            <v>0</v>
          </cell>
          <cell r="Q590">
            <v>177.21103908</v>
          </cell>
        </row>
        <row r="591">
          <cell r="A591">
            <v>2002</v>
          </cell>
          <cell r="B591">
            <v>0</v>
          </cell>
          <cell r="C591" t="str">
            <v>ИТОГО</v>
          </cell>
          <cell r="F591" t="str">
            <v>МАШИНЫ И ОБОРУДОВАНИЕ</v>
          </cell>
          <cell r="I591">
            <v>41631415</v>
          </cell>
          <cell r="J591">
            <v>10.49</v>
          </cell>
          <cell r="K591">
            <v>155863.81212</v>
          </cell>
          <cell r="L591">
            <v>10292.82256796</v>
          </cell>
          <cell r="M591">
            <v>846.71767233</v>
          </cell>
          <cell r="N591">
            <v>75721.84420476001</v>
          </cell>
          <cell r="O591">
            <v>90066.20341523999</v>
          </cell>
          <cell r="P591">
            <v>9924.235500000006</v>
          </cell>
          <cell r="Q591">
            <v>846.71767233</v>
          </cell>
        </row>
        <row r="592">
          <cell r="A592">
            <v>2002</v>
          </cell>
          <cell r="B592">
            <v>0</v>
          </cell>
          <cell r="C592" t="str">
            <v>ИТОГО</v>
          </cell>
          <cell r="F592" t="str">
            <v>по ЖЭУ</v>
          </cell>
          <cell r="K592">
            <v>210535.72911999997</v>
          </cell>
          <cell r="L592">
            <v>10470.14756796</v>
          </cell>
          <cell r="M592">
            <v>846.71767233</v>
          </cell>
          <cell r="N592">
            <v>159683.08555476</v>
          </cell>
          <cell r="O592">
            <v>90066.20341523999</v>
          </cell>
          <cell r="P592">
            <v>39213.559850000005</v>
          </cell>
          <cell r="Q592">
            <v>846.71767233</v>
          </cell>
        </row>
        <row r="593">
          <cell r="A593">
            <v>2002</v>
          </cell>
          <cell r="B593">
            <v>0</v>
          </cell>
          <cell r="F593" t="str">
            <v>БАЗА Спец. АТХ</v>
          </cell>
        </row>
        <row r="594">
          <cell r="C594" t="str">
            <v>ЗДАНИЕ</v>
          </cell>
        </row>
        <row r="595">
          <cell r="A595">
            <v>2002</v>
          </cell>
          <cell r="B595">
            <v>0</v>
          </cell>
          <cell r="C595" t="str">
            <v>мастерская 1</v>
          </cell>
          <cell r="F595">
            <v>1995</v>
          </cell>
          <cell r="G595">
            <v>10002</v>
          </cell>
          <cell r="H595">
            <v>1.2</v>
          </cell>
          <cell r="I595">
            <v>431662411</v>
          </cell>
          <cell r="J595">
            <v>1.08</v>
          </cell>
          <cell r="K595">
            <v>468228.215</v>
          </cell>
          <cell r="L595">
            <v>5618.73858</v>
          </cell>
          <cell r="M595">
            <v>468.22821500000003</v>
          </cell>
          <cell r="N595">
            <v>39331.170060000004</v>
          </cell>
          <cell r="O595">
            <v>428897.04494000005</v>
          </cell>
          <cell r="P595">
            <v>0</v>
          </cell>
          <cell r="Q595">
            <v>468.22821500000003</v>
          </cell>
        </row>
        <row r="596">
          <cell r="A596">
            <v>2002</v>
          </cell>
          <cell r="B596">
            <v>0</v>
          </cell>
          <cell r="C596" t="str">
            <v>диспетчерская</v>
          </cell>
          <cell r="F596">
            <v>1995</v>
          </cell>
          <cell r="G596">
            <v>10002</v>
          </cell>
          <cell r="H596">
            <v>1.2</v>
          </cell>
          <cell r="I596">
            <v>11720503</v>
          </cell>
          <cell r="J596">
            <v>1.39</v>
          </cell>
          <cell r="K596">
            <v>20724.049</v>
          </cell>
          <cell r="L596">
            <v>248.68858799999998</v>
          </cell>
          <cell r="M596">
            <v>20.724048999999997</v>
          </cell>
          <cell r="N596">
            <v>1740.8201159999999</v>
          </cell>
          <cell r="O596">
            <v>18983.228884</v>
          </cell>
          <cell r="P596">
            <v>0</v>
          </cell>
          <cell r="Q596">
            <v>20.724048999999997</v>
          </cell>
          <cell r="R596">
            <v>4432.55</v>
          </cell>
        </row>
        <row r="597">
          <cell r="A597">
            <v>2002</v>
          </cell>
          <cell r="B597">
            <v>0</v>
          </cell>
          <cell r="C597" t="str">
            <v>Склад зап.частей</v>
          </cell>
          <cell r="F597">
            <v>1995</v>
          </cell>
          <cell r="G597">
            <v>10002</v>
          </cell>
          <cell r="H597">
            <v>1.2</v>
          </cell>
          <cell r="I597">
            <v>7146506</v>
          </cell>
          <cell r="J597">
            <v>1.39</v>
          </cell>
          <cell r="K597">
            <v>9993.64</v>
          </cell>
          <cell r="L597">
            <v>119.92367999999999</v>
          </cell>
          <cell r="M597">
            <v>9.99364</v>
          </cell>
          <cell r="N597">
            <v>839.4657599999999</v>
          </cell>
          <cell r="O597">
            <v>9154.17424</v>
          </cell>
          <cell r="P597">
            <v>0</v>
          </cell>
          <cell r="Q597">
            <v>9.99364</v>
          </cell>
        </row>
        <row r="598">
          <cell r="A598">
            <v>2002</v>
          </cell>
          <cell r="B598">
            <v>0</v>
          </cell>
          <cell r="C598" t="str">
            <v>Мастерская 2</v>
          </cell>
          <cell r="F598">
            <v>1995</v>
          </cell>
          <cell r="G598">
            <v>10002</v>
          </cell>
          <cell r="H598">
            <v>1.2</v>
          </cell>
          <cell r="I598">
            <v>122952073</v>
          </cell>
          <cell r="J598">
            <v>1.39</v>
          </cell>
          <cell r="K598">
            <v>170903.381</v>
          </cell>
          <cell r="L598">
            <v>2050.8405719999996</v>
          </cell>
          <cell r="M598">
            <v>170.90338099999997</v>
          </cell>
          <cell r="N598">
            <v>14355.884003999998</v>
          </cell>
          <cell r="O598">
            <v>156547.496996</v>
          </cell>
          <cell r="P598">
            <v>0</v>
          </cell>
          <cell r="Q598">
            <v>170.90338099999997</v>
          </cell>
        </row>
        <row r="599">
          <cell r="A599">
            <v>2002</v>
          </cell>
          <cell r="B599">
            <v>0</v>
          </cell>
          <cell r="C599" t="str">
            <v>ИТОГО</v>
          </cell>
          <cell r="F599" t="str">
            <v>Здание.</v>
          </cell>
          <cell r="I599">
            <v>576670404</v>
          </cell>
          <cell r="J599">
            <v>6.64</v>
          </cell>
          <cell r="K599">
            <v>669849.285</v>
          </cell>
          <cell r="L599">
            <v>8038.191419999999</v>
          </cell>
          <cell r="M599">
            <v>669.849285</v>
          </cell>
          <cell r="N599">
            <v>56267.339940000005</v>
          </cell>
          <cell r="O599">
            <v>0</v>
          </cell>
          <cell r="P599">
            <v>0</v>
          </cell>
          <cell r="Q599">
            <v>669.849285</v>
          </cell>
        </row>
        <row r="600">
          <cell r="A600">
            <v>2002</v>
          </cell>
          <cell r="B600">
            <v>0</v>
          </cell>
          <cell r="C600" t="str">
            <v>Сооружения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</row>
        <row r="601">
          <cell r="A601">
            <v>2002</v>
          </cell>
          <cell r="B601">
            <v>0</v>
          </cell>
          <cell r="C601" t="str">
            <v>Благ- во територ.</v>
          </cell>
          <cell r="F601">
            <v>1995</v>
          </cell>
          <cell r="G601">
            <v>20223</v>
          </cell>
          <cell r="H601">
            <v>3.2</v>
          </cell>
          <cell r="I601">
            <v>93588952</v>
          </cell>
          <cell r="J601">
            <v>1.08</v>
          </cell>
          <cell r="K601">
            <v>101076.06816</v>
          </cell>
          <cell r="L601">
            <v>3234.4341811199997</v>
          </cell>
          <cell r="M601">
            <v>269.53618176</v>
          </cell>
          <cell r="N601">
            <v>22641.03926784</v>
          </cell>
          <cell r="O601">
            <v>78435.02889216</v>
          </cell>
          <cell r="P601">
            <v>0</v>
          </cell>
          <cell r="Q601">
            <v>269.53618176</v>
          </cell>
        </row>
        <row r="602">
          <cell r="A602">
            <v>2002</v>
          </cell>
          <cell r="B602">
            <v>0</v>
          </cell>
          <cell r="C602" t="str">
            <v>ИТОГО</v>
          </cell>
          <cell r="F602" t="str">
            <v>СООРУЖЕНИЯ</v>
          </cell>
          <cell r="I602">
            <v>93588952</v>
          </cell>
          <cell r="J602">
            <v>1.08</v>
          </cell>
          <cell r="K602">
            <v>101076.06816</v>
          </cell>
          <cell r="L602">
            <v>3234.4341811199997</v>
          </cell>
          <cell r="M602">
            <v>269.53618176</v>
          </cell>
          <cell r="N602">
            <v>22641.03926784</v>
          </cell>
          <cell r="O602">
            <v>0</v>
          </cell>
          <cell r="P602">
            <v>0</v>
          </cell>
          <cell r="Q602">
            <v>269.53618176</v>
          </cell>
        </row>
        <row r="603">
          <cell r="A603">
            <v>2002</v>
          </cell>
          <cell r="B603">
            <v>0</v>
          </cell>
          <cell r="C603" t="str">
            <v>ИТОГО</v>
          </cell>
          <cell r="F603" t="str">
            <v>по базе Спец АТХ</v>
          </cell>
          <cell r="I603">
            <v>1732520758</v>
          </cell>
          <cell r="J603">
            <v>49.16</v>
          </cell>
          <cell r="K603">
            <v>770925.35316</v>
          </cell>
          <cell r="L603">
            <v>11272.625601119998</v>
          </cell>
          <cell r="M603">
            <v>939.38546676</v>
          </cell>
          <cell r="N603">
            <v>78908.37920784</v>
          </cell>
          <cell r="O603">
            <v>0</v>
          </cell>
          <cell r="P603">
            <v>0</v>
          </cell>
          <cell r="Q603">
            <v>939.38546676</v>
          </cell>
        </row>
        <row r="604">
          <cell r="A604">
            <v>2002</v>
          </cell>
          <cell r="B604">
            <v>0</v>
          </cell>
          <cell r="F604" t="str">
            <v>СЕНИЦА</v>
          </cell>
        </row>
        <row r="605">
          <cell r="A605">
            <v>2002</v>
          </cell>
          <cell r="B605">
            <v>0</v>
          </cell>
          <cell r="C605" t="str">
            <v>ЗДАНИЯ</v>
          </cell>
          <cell r="N605" t="str">
            <v> </v>
          </cell>
        </row>
        <row r="606">
          <cell r="A606">
            <v>2002</v>
          </cell>
          <cell r="B606">
            <v>0</v>
          </cell>
          <cell r="C606" t="str">
            <v>ГРП КОтельн.</v>
          </cell>
          <cell r="F606">
            <v>1991</v>
          </cell>
          <cell r="G606">
            <v>10001</v>
          </cell>
          <cell r="H606">
            <v>1</v>
          </cell>
          <cell r="I606">
            <v>203434784</v>
          </cell>
          <cell r="J606">
            <v>0.44</v>
          </cell>
          <cell r="K606">
            <v>89814.961</v>
          </cell>
          <cell r="L606">
            <v>898.1496099999999</v>
          </cell>
          <cell r="M606">
            <v>74.84580083333333</v>
          </cell>
          <cell r="N606">
            <v>9879.645709999999</v>
          </cell>
          <cell r="O606">
            <v>79935.31529</v>
          </cell>
          <cell r="P606">
            <v>0</v>
          </cell>
          <cell r="Q606">
            <v>74.84580083333333</v>
          </cell>
        </row>
        <row r="607">
          <cell r="A607">
            <v>2002</v>
          </cell>
          <cell r="B607">
            <v>0</v>
          </cell>
          <cell r="C607" t="str">
            <v>Здание Кот. Сенницы</v>
          </cell>
          <cell r="F607">
            <v>1991</v>
          </cell>
          <cell r="G607">
            <v>10003</v>
          </cell>
          <cell r="H607">
            <v>1.7</v>
          </cell>
          <cell r="I607">
            <v>3010893948</v>
          </cell>
          <cell r="J607">
            <v>0.5</v>
          </cell>
          <cell r="K607">
            <v>1500729.33</v>
          </cell>
          <cell r="L607">
            <v>25512.39861</v>
          </cell>
          <cell r="M607">
            <v>2126.0332175</v>
          </cell>
          <cell r="N607">
            <v>280636.38471</v>
          </cell>
          <cell r="O607">
            <v>1220092.9452900002</v>
          </cell>
          <cell r="P607">
            <v>0</v>
          </cell>
          <cell r="Q607">
            <v>2126.0332175</v>
          </cell>
        </row>
        <row r="608">
          <cell r="A608">
            <v>2002</v>
          </cell>
          <cell r="B608">
            <v>0</v>
          </cell>
          <cell r="C608" t="str">
            <v>Мазутонасосная</v>
          </cell>
          <cell r="F608">
            <v>1991</v>
          </cell>
          <cell r="G608">
            <v>10004</v>
          </cell>
          <cell r="H608">
            <v>2.5</v>
          </cell>
          <cell r="I608">
            <v>169059072</v>
          </cell>
          <cell r="J608">
            <v>0.76</v>
          </cell>
          <cell r="K608">
            <v>127801.268</v>
          </cell>
          <cell r="L608">
            <v>3195.0317</v>
          </cell>
          <cell r="M608">
            <v>266.25264166666665</v>
          </cell>
          <cell r="N608">
            <v>35145.3487</v>
          </cell>
          <cell r="O608">
            <v>92655.9193</v>
          </cell>
          <cell r="P608">
            <v>0</v>
          </cell>
          <cell r="Q608">
            <v>266.25264166666665</v>
          </cell>
        </row>
        <row r="609">
          <cell r="A609">
            <v>2002</v>
          </cell>
          <cell r="B609">
            <v>0</v>
          </cell>
          <cell r="C609" t="str">
            <v>ИТОГО</v>
          </cell>
          <cell r="I609">
            <v>3383387804</v>
          </cell>
          <cell r="J609">
            <v>1.7</v>
          </cell>
          <cell r="K609">
            <v>1718345.559</v>
          </cell>
          <cell r="L609">
            <v>29605.57992</v>
          </cell>
          <cell r="M609">
            <v>2467.1316599999996</v>
          </cell>
          <cell r="N609">
            <v>325661.37912000006</v>
          </cell>
          <cell r="O609">
            <v>1392684.1798800002</v>
          </cell>
          <cell r="P609">
            <v>0</v>
          </cell>
          <cell r="Q609">
            <v>2467.1316599999996</v>
          </cell>
        </row>
        <row r="610">
          <cell r="A610">
            <v>2002</v>
          </cell>
          <cell r="B610">
            <v>0</v>
          </cell>
          <cell r="C610" t="str">
            <v>МАШИНЫ И ОБОРУДОВАНИЕ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</row>
        <row r="611">
          <cell r="A611">
            <v>2002</v>
          </cell>
          <cell r="B611">
            <v>0</v>
          </cell>
          <cell r="C611" t="str">
            <v>Водонагреватель</v>
          </cell>
          <cell r="F611">
            <v>1991</v>
          </cell>
          <cell r="G611">
            <v>40000</v>
          </cell>
          <cell r="H611">
            <v>3.7</v>
          </cell>
          <cell r="I611">
            <v>20576132</v>
          </cell>
          <cell r="J611">
            <v>0.44</v>
          </cell>
          <cell r="K611">
            <v>9000</v>
          </cell>
          <cell r="L611">
            <v>333</v>
          </cell>
          <cell r="M611">
            <v>27.75</v>
          </cell>
          <cell r="N611">
            <v>3663</v>
          </cell>
          <cell r="O611">
            <v>5337</v>
          </cell>
          <cell r="P611">
            <v>0</v>
          </cell>
          <cell r="Q611">
            <v>27.75</v>
          </cell>
        </row>
        <row r="612">
          <cell r="A612">
            <v>2002</v>
          </cell>
          <cell r="C612" t="str">
            <v>Блок химводочистки</v>
          </cell>
          <cell r="F612">
            <v>1991</v>
          </cell>
          <cell r="G612">
            <v>40000</v>
          </cell>
          <cell r="H612">
            <v>3.7</v>
          </cell>
          <cell r="K612">
            <v>21249</v>
          </cell>
          <cell r="L612">
            <v>786.2130000000001</v>
          </cell>
          <cell r="M612">
            <v>65.51775</v>
          </cell>
          <cell r="N612">
            <v>8648.343</v>
          </cell>
          <cell r="O612">
            <v>12600.657</v>
          </cell>
          <cell r="P612">
            <v>0</v>
          </cell>
          <cell r="Q612">
            <v>65.51775</v>
          </cell>
        </row>
        <row r="613">
          <cell r="A613">
            <v>2002</v>
          </cell>
          <cell r="C613" t="str">
            <v>Дистилятор</v>
          </cell>
          <cell r="F613">
            <v>1991</v>
          </cell>
          <cell r="G613">
            <v>40000</v>
          </cell>
          <cell r="H613">
            <v>3.7</v>
          </cell>
          <cell r="K613">
            <v>8825</v>
          </cell>
          <cell r="L613">
            <v>326.525</v>
          </cell>
          <cell r="M613">
            <v>27.210416666666664</v>
          </cell>
          <cell r="N613">
            <v>3591.7749999999996</v>
          </cell>
          <cell r="O613">
            <v>5233.225</v>
          </cell>
          <cell r="P613">
            <v>0</v>
          </cell>
          <cell r="Q613">
            <v>27.210416666666664</v>
          </cell>
        </row>
        <row r="614">
          <cell r="A614">
            <v>2002</v>
          </cell>
          <cell r="C614" t="str">
            <v>Деерационная кол</v>
          </cell>
          <cell r="F614">
            <v>1991</v>
          </cell>
          <cell r="G614">
            <v>40000</v>
          </cell>
          <cell r="H614">
            <v>3.7</v>
          </cell>
          <cell r="K614">
            <v>7464</v>
          </cell>
          <cell r="L614">
            <v>276.168</v>
          </cell>
          <cell r="M614">
            <v>23.014</v>
          </cell>
          <cell r="N614">
            <v>3037.848</v>
          </cell>
          <cell r="O614">
            <v>4426.152</v>
          </cell>
          <cell r="P614">
            <v>0</v>
          </cell>
          <cell r="Q614">
            <v>23.014</v>
          </cell>
        </row>
        <row r="615">
          <cell r="A615">
            <v>2002</v>
          </cell>
          <cell r="C615" t="str">
            <v>Водонагреватель</v>
          </cell>
          <cell r="F615">
            <v>1991</v>
          </cell>
          <cell r="G615">
            <v>40000</v>
          </cell>
          <cell r="H615">
            <v>3.7</v>
          </cell>
          <cell r="K615">
            <v>22230</v>
          </cell>
          <cell r="L615">
            <v>822.51</v>
          </cell>
          <cell r="M615">
            <v>68.5425</v>
          </cell>
          <cell r="N615">
            <v>9047.61</v>
          </cell>
          <cell r="O615">
            <v>13182.39</v>
          </cell>
          <cell r="P615">
            <v>0</v>
          </cell>
          <cell r="Q615">
            <v>68.5425</v>
          </cell>
        </row>
        <row r="616">
          <cell r="A616">
            <v>2002</v>
          </cell>
          <cell r="C616" t="str">
            <v>Металорезка</v>
          </cell>
          <cell r="F616">
            <v>1994</v>
          </cell>
          <cell r="G616">
            <v>49000</v>
          </cell>
          <cell r="H616">
            <v>12.5</v>
          </cell>
          <cell r="K616">
            <v>3302</v>
          </cell>
          <cell r="L616">
            <v>412.75</v>
          </cell>
          <cell r="M616">
            <v>0</v>
          </cell>
          <cell r="N616">
            <v>3302</v>
          </cell>
          <cell r="O616">
            <v>0</v>
          </cell>
          <cell r="P616">
            <v>0</v>
          </cell>
          <cell r="Q616">
            <v>0</v>
          </cell>
        </row>
        <row r="617">
          <cell r="A617">
            <v>2002</v>
          </cell>
          <cell r="C617" t="str">
            <v>Насос КНЦ</v>
          </cell>
          <cell r="F617">
            <v>1994</v>
          </cell>
          <cell r="G617">
            <v>41502</v>
          </cell>
          <cell r="H617">
            <v>12.5</v>
          </cell>
          <cell r="K617">
            <v>1613</v>
          </cell>
          <cell r="L617">
            <v>201.625</v>
          </cell>
          <cell r="M617">
            <v>0</v>
          </cell>
          <cell r="N617">
            <v>1613</v>
          </cell>
          <cell r="O617">
            <v>0</v>
          </cell>
          <cell r="P617">
            <v>0</v>
          </cell>
          <cell r="Q617">
            <v>0</v>
          </cell>
        </row>
        <row r="618">
          <cell r="A618">
            <v>2002</v>
          </cell>
          <cell r="C618" t="str">
            <v>Насос МНД</v>
          </cell>
          <cell r="F618">
            <v>1994</v>
          </cell>
          <cell r="G618">
            <v>41502</v>
          </cell>
          <cell r="H618">
            <v>12.5</v>
          </cell>
          <cell r="K618">
            <v>4562</v>
          </cell>
          <cell r="L618">
            <v>570.25</v>
          </cell>
          <cell r="M618">
            <v>0</v>
          </cell>
          <cell r="N618">
            <v>4562</v>
          </cell>
          <cell r="O618">
            <v>0</v>
          </cell>
          <cell r="P618">
            <v>0</v>
          </cell>
          <cell r="Q618">
            <v>0</v>
          </cell>
        </row>
        <row r="619">
          <cell r="A619">
            <v>2002</v>
          </cell>
          <cell r="C619" t="str">
            <v>Насос химводочистки</v>
          </cell>
          <cell r="F619">
            <v>1994</v>
          </cell>
          <cell r="G619">
            <v>41502</v>
          </cell>
          <cell r="H619">
            <v>12.5</v>
          </cell>
          <cell r="K619">
            <v>3431</v>
          </cell>
          <cell r="L619">
            <v>428.875</v>
          </cell>
          <cell r="M619">
            <v>0</v>
          </cell>
          <cell r="N619">
            <v>3431</v>
          </cell>
          <cell r="O619">
            <v>0</v>
          </cell>
          <cell r="P619">
            <v>0</v>
          </cell>
          <cell r="Q619">
            <v>0</v>
          </cell>
        </row>
        <row r="620">
          <cell r="A620">
            <v>2002</v>
          </cell>
          <cell r="C620" t="str">
            <v>Насос к элелтроматору</v>
          </cell>
          <cell r="F620">
            <v>1994</v>
          </cell>
          <cell r="G620">
            <v>41502</v>
          </cell>
          <cell r="H620">
            <v>12.5</v>
          </cell>
          <cell r="K620">
            <v>1750</v>
          </cell>
          <cell r="L620">
            <v>218.75</v>
          </cell>
          <cell r="M620">
            <v>0</v>
          </cell>
          <cell r="N620">
            <v>1750</v>
          </cell>
          <cell r="O620">
            <v>0</v>
          </cell>
          <cell r="P620">
            <v>0</v>
          </cell>
          <cell r="Q620">
            <v>0</v>
          </cell>
        </row>
        <row r="621">
          <cell r="A621">
            <v>2002</v>
          </cell>
          <cell r="C621" t="str">
            <v>Трансформатор</v>
          </cell>
          <cell r="F621">
            <v>1992</v>
          </cell>
          <cell r="G621">
            <v>40717</v>
          </cell>
          <cell r="H621">
            <v>10</v>
          </cell>
          <cell r="K621">
            <v>1085</v>
          </cell>
          <cell r="L621">
            <v>108.5</v>
          </cell>
          <cell r="M621">
            <v>0</v>
          </cell>
          <cell r="N621">
            <v>1085</v>
          </cell>
          <cell r="O621">
            <v>0</v>
          </cell>
          <cell r="P621">
            <v>0</v>
          </cell>
          <cell r="Q621">
            <v>0</v>
          </cell>
        </row>
        <row r="622">
          <cell r="A622">
            <v>2002</v>
          </cell>
          <cell r="C622" t="str">
            <v>Шкаф ТРП</v>
          </cell>
          <cell r="F622">
            <v>1994</v>
          </cell>
          <cell r="G622">
            <v>49020</v>
          </cell>
          <cell r="H622">
            <v>5</v>
          </cell>
          <cell r="K622">
            <v>6146</v>
          </cell>
          <cell r="L622">
            <v>307.3</v>
          </cell>
          <cell r="M622">
            <v>25.608333333333334</v>
          </cell>
          <cell r="N622">
            <v>2458.4</v>
          </cell>
          <cell r="O622">
            <v>3687.6</v>
          </cell>
          <cell r="P622">
            <v>0</v>
          </cell>
          <cell r="Q622">
            <v>25.608333333333334</v>
          </cell>
        </row>
        <row r="623">
          <cell r="A623">
            <v>2002</v>
          </cell>
          <cell r="C623" t="str">
            <v>Сигнализатор</v>
          </cell>
          <cell r="F623">
            <v>1998</v>
          </cell>
          <cell r="H623">
            <v>25</v>
          </cell>
          <cell r="K623">
            <v>4340</v>
          </cell>
          <cell r="L623">
            <v>1085</v>
          </cell>
          <cell r="M623">
            <v>0</v>
          </cell>
          <cell r="N623">
            <v>4340</v>
          </cell>
          <cell r="O623">
            <v>0</v>
          </cell>
          <cell r="P623">
            <v>0</v>
          </cell>
          <cell r="Q623">
            <v>0</v>
          </cell>
        </row>
        <row r="624">
          <cell r="A624">
            <v>2002</v>
          </cell>
          <cell r="B624">
            <v>0</v>
          </cell>
          <cell r="C624" t="str">
            <v>Водонагреватель</v>
          </cell>
          <cell r="F624">
            <v>1996</v>
          </cell>
          <cell r="G624">
            <v>40002</v>
          </cell>
          <cell r="H624">
            <v>3.7</v>
          </cell>
          <cell r="I624">
            <v>99166669</v>
          </cell>
          <cell r="J624">
            <v>0.42</v>
          </cell>
          <cell r="K624">
            <v>42000</v>
          </cell>
          <cell r="L624">
            <v>1554</v>
          </cell>
          <cell r="M624">
            <v>129.5</v>
          </cell>
          <cell r="N624">
            <v>9324</v>
          </cell>
          <cell r="O624">
            <v>32676</v>
          </cell>
          <cell r="P624">
            <v>0</v>
          </cell>
          <cell r="Q624">
            <v>129.5</v>
          </cell>
        </row>
        <row r="625">
          <cell r="A625">
            <v>2002</v>
          </cell>
          <cell r="B625">
            <v>0</v>
          </cell>
          <cell r="C625" t="str">
            <v>Котел</v>
          </cell>
          <cell r="F625">
            <v>1996</v>
          </cell>
          <cell r="G625">
            <v>40002</v>
          </cell>
          <cell r="H625">
            <v>5</v>
          </cell>
          <cell r="I625">
            <v>191666667</v>
          </cell>
          <cell r="J625">
            <v>0.78</v>
          </cell>
          <cell r="K625">
            <v>150000</v>
          </cell>
          <cell r="L625">
            <v>7500</v>
          </cell>
          <cell r="M625">
            <v>625</v>
          </cell>
          <cell r="N625">
            <v>45000</v>
          </cell>
          <cell r="O625">
            <v>105000</v>
          </cell>
          <cell r="P625">
            <v>0</v>
          </cell>
          <cell r="Q625">
            <v>625</v>
          </cell>
        </row>
        <row r="626">
          <cell r="A626">
            <v>2002</v>
          </cell>
          <cell r="B626">
            <v>0</v>
          </cell>
          <cell r="C626" t="str">
            <v>ПриборыКСУ-2</v>
          </cell>
          <cell r="F626">
            <v>1990</v>
          </cell>
          <cell r="G626">
            <v>43807</v>
          </cell>
          <cell r="H626">
            <v>25</v>
          </cell>
          <cell r="I626">
            <v>18503149</v>
          </cell>
          <cell r="J626">
            <v>1.17</v>
          </cell>
          <cell r="K626">
            <v>21648.684</v>
          </cell>
          <cell r="L626">
            <v>0</v>
          </cell>
          <cell r="M626">
            <v>0</v>
          </cell>
          <cell r="N626">
            <v>21648.684</v>
          </cell>
          <cell r="O626">
            <v>0</v>
          </cell>
          <cell r="P626">
            <v>0</v>
          </cell>
          <cell r="Q626">
            <v>0</v>
          </cell>
        </row>
        <row r="627">
          <cell r="A627">
            <v>2002</v>
          </cell>
          <cell r="B627">
            <v>0</v>
          </cell>
          <cell r="C627" t="str">
            <v>Котел водогрейный КВГМ50-150</v>
          </cell>
          <cell r="E627">
            <v>8</v>
          </cell>
          <cell r="F627">
            <v>1998</v>
          </cell>
          <cell r="G627">
            <v>40002</v>
          </cell>
          <cell r="H627">
            <v>5</v>
          </cell>
          <cell r="I627" t="str">
            <v/>
          </cell>
          <cell r="K627">
            <v>208325</v>
          </cell>
          <cell r="L627">
            <v>10416.25</v>
          </cell>
          <cell r="M627">
            <v>868.0208333333334</v>
          </cell>
          <cell r="N627">
            <v>41665</v>
          </cell>
          <cell r="O627">
            <v>166660</v>
          </cell>
          <cell r="P627">
            <v>0</v>
          </cell>
          <cell r="Q627">
            <v>868.0208333333334</v>
          </cell>
        </row>
        <row r="628">
          <cell r="A628">
            <v>2002</v>
          </cell>
          <cell r="B628">
            <v>0</v>
          </cell>
          <cell r="C628" t="str">
            <v>Водонагреватель</v>
          </cell>
          <cell r="F628">
            <v>1996</v>
          </cell>
          <cell r="G628">
            <v>40000</v>
          </cell>
          <cell r="H628">
            <v>3.7</v>
          </cell>
          <cell r="I628">
            <v>70833335</v>
          </cell>
          <cell r="J628">
            <v>0.42</v>
          </cell>
          <cell r="K628">
            <v>30000</v>
          </cell>
          <cell r="L628">
            <v>1110</v>
          </cell>
          <cell r="M628">
            <v>92.5</v>
          </cell>
          <cell r="N628">
            <v>6660</v>
          </cell>
          <cell r="O628">
            <v>23340</v>
          </cell>
          <cell r="P628">
            <v>0</v>
          </cell>
          <cell r="Q628">
            <v>92.5</v>
          </cell>
        </row>
        <row r="629">
          <cell r="A629">
            <v>2002</v>
          </cell>
          <cell r="B629">
            <v>0</v>
          </cell>
          <cell r="C629" t="str">
            <v>Водонагреватель</v>
          </cell>
          <cell r="F629">
            <v>1996</v>
          </cell>
          <cell r="G629">
            <v>40000</v>
          </cell>
          <cell r="H629">
            <v>3.7</v>
          </cell>
          <cell r="I629">
            <v>13631629</v>
          </cell>
          <cell r="J629">
            <v>0.44</v>
          </cell>
          <cell r="K629">
            <v>6000</v>
          </cell>
          <cell r="L629">
            <v>222</v>
          </cell>
          <cell r="M629">
            <v>18.5</v>
          </cell>
          <cell r="N629">
            <v>1332</v>
          </cell>
          <cell r="O629">
            <v>4668</v>
          </cell>
          <cell r="P629">
            <v>0</v>
          </cell>
          <cell r="Q629">
            <v>18.5</v>
          </cell>
        </row>
        <row r="630">
          <cell r="A630">
            <v>2002</v>
          </cell>
          <cell r="B630">
            <v>0</v>
          </cell>
          <cell r="C630" t="str">
            <v>ИТОГО</v>
          </cell>
          <cell r="F630" t="str">
            <v>МАШИНЫ И ОБОРУДОВАНИЕ</v>
          </cell>
          <cell r="I630">
            <v>414377581</v>
          </cell>
          <cell r="J630">
            <v>3.67</v>
          </cell>
          <cell r="K630">
            <v>552970.684</v>
          </cell>
          <cell r="L630">
            <v>26679.716</v>
          </cell>
          <cell r="M630">
            <v>1971.1638333333335</v>
          </cell>
          <cell r="N630">
            <v>176159.66</v>
          </cell>
          <cell r="O630">
            <v>376811.024</v>
          </cell>
          <cell r="P630">
            <v>0</v>
          </cell>
          <cell r="Q630">
            <v>1971.1638333333335</v>
          </cell>
        </row>
        <row r="631">
          <cell r="A631">
            <v>2002</v>
          </cell>
          <cell r="B631">
            <v>0</v>
          </cell>
          <cell r="C631" t="str">
            <v>ПЕРЕДАТОЧНЫЕ УС_ВА</v>
          </cell>
          <cell r="F631" t="str">
            <v/>
          </cell>
          <cell r="I631" t="str">
            <v/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</row>
        <row r="632">
          <cell r="A632">
            <v>2002</v>
          </cell>
          <cell r="B632">
            <v>0</v>
          </cell>
          <cell r="C632" t="str">
            <v>Наружн.Мазут.Провод</v>
          </cell>
          <cell r="F632">
            <v>1991</v>
          </cell>
          <cell r="G632">
            <v>30115</v>
          </cell>
          <cell r="H632">
            <v>2.8</v>
          </cell>
          <cell r="I632">
            <v>41057203</v>
          </cell>
          <cell r="J632">
            <v>1.433</v>
          </cell>
          <cell r="K632">
            <v>58711.8</v>
          </cell>
          <cell r="L632">
            <v>1643.9304000000002</v>
          </cell>
          <cell r="M632">
            <v>136.9942</v>
          </cell>
          <cell r="N632">
            <v>18083.2344</v>
          </cell>
          <cell r="O632">
            <v>40628.5656</v>
          </cell>
          <cell r="P632">
            <v>0</v>
          </cell>
          <cell r="Q632">
            <v>136.9942</v>
          </cell>
        </row>
        <row r="633">
          <cell r="A633">
            <v>2002</v>
          </cell>
          <cell r="B633">
            <v>0</v>
          </cell>
          <cell r="C633" t="str">
            <v>Теплрнаружные.Сети</v>
          </cell>
          <cell r="F633">
            <v>1982</v>
          </cell>
          <cell r="G633">
            <v>30119</v>
          </cell>
          <cell r="H633">
            <v>8.3</v>
          </cell>
          <cell r="I633">
            <v>40081600</v>
          </cell>
          <cell r="J633">
            <v>0.42</v>
          </cell>
          <cell r="K633">
            <v>16846.886</v>
          </cell>
          <cell r="L633">
            <v>0</v>
          </cell>
          <cell r="M633">
            <v>0</v>
          </cell>
          <cell r="N633">
            <v>27965.830759999997</v>
          </cell>
          <cell r="O633">
            <v>0</v>
          </cell>
          <cell r="P633">
            <v>11118.944759999998</v>
          </cell>
          <cell r="Q633">
            <v>0</v>
          </cell>
        </row>
        <row r="634">
          <cell r="A634">
            <v>2002</v>
          </cell>
          <cell r="B634">
            <v>0</v>
          </cell>
          <cell r="C634" t="str">
            <v>Тепловые Сети.57/75</v>
          </cell>
          <cell r="F634">
            <v>1983</v>
          </cell>
          <cell r="G634">
            <v>30119</v>
          </cell>
          <cell r="H634">
            <v>8.3</v>
          </cell>
          <cell r="I634">
            <v>641322656</v>
          </cell>
          <cell r="J634">
            <v>0.03</v>
          </cell>
          <cell r="K634">
            <v>21058.608</v>
          </cell>
          <cell r="L634">
            <v>0</v>
          </cell>
          <cell r="M634">
            <v>0</v>
          </cell>
          <cell r="N634">
            <v>33209.424816000006</v>
          </cell>
          <cell r="O634">
            <v>0</v>
          </cell>
          <cell r="P634">
            <v>12150.816816000006</v>
          </cell>
          <cell r="Q634">
            <v>0</v>
          </cell>
        </row>
        <row r="635">
          <cell r="A635">
            <v>2002</v>
          </cell>
          <cell r="B635">
            <v>0</v>
          </cell>
          <cell r="C635" t="str">
            <v>Наружные Сети ул.Интернац.</v>
          </cell>
          <cell r="F635">
            <v>1985</v>
          </cell>
          <cell r="G635">
            <v>30119</v>
          </cell>
          <cell r="H635">
            <v>8.3</v>
          </cell>
          <cell r="I635">
            <v>18591040</v>
          </cell>
          <cell r="J635">
            <v>0.91</v>
          </cell>
          <cell r="K635">
            <v>16846.886</v>
          </cell>
          <cell r="L635">
            <v>0</v>
          </cell>
          <cell r="M635">
            <v>0</v>
          </cell>
          <cell r="N635">
            <v>23770.956146</v>
          </cell>
          <cell r="O635">
            <v>0</v>
          </cell>
          <cell r="P635">
            <v>6924.070146000002</v>
          </cell>
          <cell r="Q635">
            <v>0</v>
          </cell>
        </row>
        <row r="636">
          <cell r="A636">
            <v>2002</v>
          </cell>
          <cell r="B636">
            <v>0</v>
          </cell>
          <cell r="C636" t="str">
            <v>Тепловые Сети ул Интернац.</v>
          </cell>
          <cell r="F636">
            <v>1985</v>
          </cell>
          <cell r="G636">
            <v>30119</v>
          </cell>
          <cell r="H636">
            <v>8.3</v>
          </cell>
          <cell r="I636">
            <v>49266256</v>
          </cell>
          <cell r="J636">
            <v>0.6</v>
          </cell>
          <cell r="K636">
            <v>29482.051</v>
          </cell>
          <cell r="L636">
            <v>0</v>
          </cell>
          <cell r="M636">
            <v>0</v>
          </cell>
          <cell r="N636">
            <v>41599.17396100001</v>
          </cell>
          <cell r="O636">
            <v>0</v>
          </cell>
          <cell r="P636">
            <v>12117.122961000008</v>
          </cell>
          <cell r="Q636">
            <v>0</v>
          </cell>
        </row>
        <row r="637">
          <cell r="A637">
            <v>2002</v>
          </cell>
          <cell r="B637">
            <v>0</v>
          </cell>
          <cell r="C637" t="str">
            <v>Наружные Тепловые Сети.</v>
          </cell>
          <cell r="F637">
            <v>1989</v>
          </cell>
          <cell r="G637">
            <v>30119</v>
          </cell>
          <cell r="H637">
            <v>8.3</v>
          </cell>
          <cell r="I637">
            <v>190089120</v>
          </cell>
          <cell r="J637">
            <v>0.2</v>
          </cell>
          <cell r="K637">
            <v>37905.494</v>
          </cell>
          <cell r="L637">
            <v>3146.1560020000006</v>
          </cell>
          <cell r="M637">
            <v>0</v>
          </cell>
          <cell r="N637">
            <v>40900.02802600001</v>
          </cell>
          <cell r="O637">
            <v>0</v>
          </cell>
          <cell r="P637">
            <v>2994.5340260000085</v>
          </cell>
          <cell r="Q637">
            <v>0</v>
          </cell>
        </row>
        <row r="638">
          <cell r="A638">
            <v>2002</v>
          </cell>
          <cell r="B638">
            <v>0</v>
          </cell>
          <cell r="C638" t="str">
            <v>Наружные Тепловые.Сети.</v>
          </cell>
          <cell r="F638">
            <v>1990</v>
          </cell>
          <cell r="G638">
            <v>30119</v>
          </cell>
          <cell r="H638">
            <v>8.3</v>
          </cell>
          <cell r="I638">
            <v>13312208</v>
          </cell>
          <cell r="J638">
            <v>1.33</v>
          </cell>
          <cell r="K638">
            <v>17689.23</v>
          </cell>
          <cell r="L638">
            <v>1468.20609</v>
          </cell>
          <cell r="M638">
            <v>122.35050749999999</v>
          </cell>
          <cell r="N638">
            <v>17618.47308</v>
          </cell>
          <cell r="O638">
            <v>70.75691999999981</v>
          </cell>
          <cell r="P638">
            <v>0</v>
          </cell>
          <cell r="Q638">
            <v>122.35050749999999</v>
          </cell>
        </row>
        <row r="639">
          <cell r="A639">
            <v>2002</v>
          </cell>
          <cell r="B639">
            <v>0</v>
          </cell>
          <cell r="C639" t="str">
            <v>Наружные Теплов.Сети.</v>
          </cell>
          <cell r="F639">
            <v>1994</v>
          </cell>
          <cell r="G639">
            <v>30119</v>
          </cell>
          <cell r="H639">
            <v>8.3</v>
          </cell>
          <cell r="I639">
            <v>239026944</v>
          </cell>
          <cell r="J639">
            <v>0.3</v>
          </cell>
          <cell r="K639">
            <v>71335.74</v>
          </cell>
          <cell r="L639">
            <v>5920.866420000001</v>
          </cell>
          <cell r="M639">
            <v>493.4055350000001</v>
          </cell>
          <cell r="N639">
            <v>47366.93136000001</v>
          </cell>
          <cell r="O639">
            <v>23968.808639999996</v>
          </cell>
          <cell r="P639">
            <v>0</v>
          </cell>
          <cell r="Q639">
            <v>493.4055350000001</v>
          </cell>
        </row>
        <row r="640">
          <cell r="A640">
            <v>2002</v>
          </cell>
          <cell r="B640">
            <v>0</v>
          </cell>
          <cell r="C640" t="str">
            <v>Наружные Тепловые Сети</v>
          </cell>
          <cell r="F640">
            <v>1994</v>
          </cell>
          <cell r="G640">
            <v>30119</v>
          </cell>
          <cell r="H640">
            <v>8.3</v>
          </cell>
          <cell r="I640">
            <v>63817728</v>
          </cell>
          <cell r="J640">
            <v>0.9</v>
          </cell>
          <cell r="K640">
            <v>57747.98</v>
          </cell>
          <cell r="L640">
            <v>4793.082340000001</v>
          </cell>
          <cell r="M640">
            <v>399.4235283333334</v>
          </cell>
          <cell r="N640">
            <v>38344.65872000001</v>
          </cell>
          <cell r="O640">
            <v>19403.321279999996</v>
          </cell>
          <cell r="P640">
            <v>0</v>
          </cell>
          <cell r="Q640">
            <v>399.4235283333334</v>
          </cell>
        </row>
        <row r="641">
          <cell r="A641">
            <v>2002</v>
          </cell>
          <cell r="B641">
            <v>0</v>
          </cell>
          <cell r="C641" t="str">
            <v>Комуникации Сеницы</v>
          </cell>
          <cell r="F641">
            <v>1991</v>
          </cell>
          <cell r="G641">
            <v>30116</v>
          </cell>
          <cell r="H641">
            <v>8.3</v>
          </cell>
          <cell r="I641">
            <v>809379516</v>
          </cell>
          <cell r="J641">
            <v>0.03</v>
          </cell>
          <cell r="K641">
            <v>21926.692</v>
          </cell>
          <cell r="L641">
            <v>1819.915436</v>
          </cell>
          <cell r="M641">
            <v>151.65961966666666</v>
          </cell>
          <cell r="N641">
            <v>20019.069796</v>
          </cell>
          <cell r="O641">
            <v>1907.6222039999993</v>
          </cell>
          <cell r="P641">
            <v>0</v>
          </cell>
          <cell r="Q641">
            <v>151.65961966666666</v>
          </cell>
        </row>
        <row r="642">
          <cell r="A642">
            <v>2002</v>
          </cell>
          <cell r="B642">
            <v>0</v>
          </cell>
          <cell r="C642" t="str">
            <v>Комуникации Урицкого</v>
          </cell>
          <cell r="F642">
            <v>1991</v>
          </cell>
          <cell r="G642">
            <v>30119</v>
          </cell>
          <cell r="H642">
            <v>8.3</v>
          </cell>
          <cell r="I642">
            <v>207422792</v>
          </cell>
          <cell r="J642">
            <v>0.11</v>
          </cell>
          <cell r="K642">
            <v>226639.103</v>
          </cell>
          <cell r="L642">
            <v>18811.045549000002</v>
          </cell>
          <cell r="M642">
            <v>1567.5871290833336</v>
          </cell>
          <cell r="N642">
            <v>206921.50103900002</v>
          </cell>
          <cell r="O642">
            <v>19717.60196099998</v>
          </cell>
          <cell r="P642">
            <v>0</v>
          </cell>
          <cell r="Q642">
            <v>1567.5871290833336</v>
          </cell>
        </row>
        <row r="643">
          <cell r="A643">
            <v>2002</v>
          </cell>
          <cell r="B643">
            <v>0</v>
          </cell>
          <cell r="C643" t="str">
            <v>ИТОГО</v>
          </cell>
          <cell r="F643" t="str">
            <v>ПЕРЕДАТОЧНЫЕ УСТРОЙСТВА</v>
          </cell>
          <cell r="I643">
            <v>2313367063</v>
          </cell>
          <cell r="J643">
            <v>6.263</v>
          </cell>
          <cell r="K643">
            <v>576190.47</v>
          </cell>
          <cell r="L643">
            <v>37603.202237000005</v>
          </cell>
          <cell r="M643">
            <v>2871.4205195833338</v>
          </cell>
          <cell r="N643">
            <v>515799.2821040001</v>
          </cell>
          <cell r="O643">
            <v>105696.67660499997</v>
          </cell>
          <cell r="P643">
            <v>45305.48870900003</v>
          </cell>
          <cell r="Q643">
            <v>2871.4205195833338</v>
          </cell>
        </row>
        <row r="644">
          <cell r="A644">
            <v>2002</v>
          </cell>
          <cell r="B644">
            <v>0</v>
          </cell>
          <cell r="C644" t="str">
            <v>СООРУЖЕНИЯ</v>
          </cell>
        </row>
        <row r="645">
          <cell r="A645">
            <v>2002</v>
          </cell>
          <cell r="B645">
            <v>0</v>
          </cell>
          <cell r="C645" t="str">
            <v>Сооружения слива и прие.мазут.</v>
          </cell>
          <cell r="F645">
            <v>1991</v>
          </cell>
          <cell r="G645">
            <v>20212</v>
          </cell>
          <cell r="H645">
            <v>2.5</v>
          </cell>
          <cell r="I645">
            <v>43113370</v>
          </cell>
          <cell r="J645">
            <v>1.43</v>
          </cell>
          <cell r="K645">
            <v>61652.72</v>
          </cell>
          <cell r="L645">
            <v>1541.318</v>
          </cell>
          <cell r="M645">
            <v>128.44316666666666</v>
          </cell>
          <cell r="N645">
            <v>16954.498</v>
          </cell>
          <cell r="O645">
            <v>44698.222</v>
          </cell>
          <cell r="P645">
            <v>0</v>
          </cell>
          <cell r="Q645">
            <v>128.44316666666666</v>
          </cell>
        </row>
        <row r="646">
          <cell r="A646">
            <v>2002</v>
          </cell>
          <cell r="B646">
            <v>0</v>
          </cell>
          <cell r="C646" t="str">
            <v>Очисные Сооружения кот.</v>
          </cell>
          <cell r="F646">
            <v>1991</v>
          </cell>
          <cell r="G646">
            <v>20321</v>
          </cell>
          <cell r="H646">
            <v>6.7</v>
          </cell>
          <cell r="I646">
            <v>97424331</v>
          </cell>
          <cell r="J646">
            <v>1.43</v>
          </cell>
          <cell r="K646">
            <v>139316.793</v>
          </cell>
          <cell r="L646">
            <v>9334.225131000001</v>
          </cell>
          <cell r="M646">
            <v>777.85209425</v>
          </cell>
          <cell r="N646">
            <v>102676.476441</v>
          </cell>
          <cell r="O646">
            <v>36640.316559</v>
          </cell>
          <cell r="P646">
            <v>0</v>
          </cell>
          <cell r="Q646">
            <v>777.85209425</v>
          </cell>
        </row>
        <row r="647">
          <cell r="A647">
            <v>2002</v>
          </cell>
          <cell r="B647">
            <v>0</v>
          </cell>
          <cell r="C647" t="str">
            <v>Резервуар для мазута</v>
          </cell>
          <cell r="F647">
            <v>1991</v>
          </cell>
          <cell r="G647">
            <v>20237</v>
          </cell>
          <cell r="H647">
            <v>2</v>
          </cell>
          <cell r="I647">
            <v>99539866</v>
          </cell>
          <cell r="J647">
            <v>1.43</v>
          </cell>
          <cell r="K647">
            <v>142342.008</v>
          </cell>
          <cell r="L647">
            <v>2846.84016</v>
          </cell>
          <cell r="M647">
            <v>237.23668</v>
          </cell>
          <cell r="N647">
            <v>31315.24176</v>
          </cell>
          <cell r="O647">
            <v>111026.76624</v>
          </cell>
          <cell r="P647">
            <v>0</v>
          </cell>
          <cell r="Q647">
            <v>237.23668</v>
          </cell>
        </row>
        <row r="648">
          <cell r="A648">
            <v>2002</v>
          </cell>
          <cell r="B648">
            <v>0</v>
          </cell>
          <cell r="C648" t="str">
            <v>ИТОГО</v>
          </cell>
          <cell r="F648" t="str">
            <v>СООРУЖЕНИЯ</v>
          </cell>
          <cell r="I648">
            <v>240077567</v>
          </cell>
          <cell r="J648">
            <v>4.29</v>
          </cell>
          <cell r="K648">
            <v>343311.521</v>
          </cell>
          <cell r="L648">
            <v>13722.383291</v>
          </cell>
          <cell r="M648">
            <v>1143.5319409166668</v>
          </cell>
          <cell r="N648">
            <v>150946.216201</v>
          </cell>
          <cell r="O648">
            <v>192365.304799</v>
          </cell>
          <cell r="P648">
            <v>0</v>
          </cell>
          <cell r="Q648">
            <v>1143.5319409166668</v>
          </cell>
        </row>
        <row r="649">
          <cell r="A649">
            <v>2002</v>
          </cell>
          <cell r="B649">
            <v>0</v>
          </cell>
          <cell r="C649" t="str">
            <v>ИТОГО</v>
          </cell>
          <cell r="F649" t="str">
            <v>ПО СЕНИЦЫ</v>
          </cell>
          <cell r="I649">
            <v>6351210015</v>
          </cell>
          <cell r="J649">
            <v>15.923</v>
          </cell>
          <cell r="K649">
            <v>3190818.2339999997</v>
          </cell>
          <cell r="L649">
            <v>107610.88144800001</v>
          </cell>
          <cell r="M649">
            <v>8453.247953833334</v>
          </cell>
          <cell r="N649">
            <v>1168566.5374250002</v>
          </cell>
          <cell r="O649">
            <v>2067557.1852840001</v>
          </cell>
          <cell r="P649">
            <v>45305.48870900003</v>
          </cell>
          <cell r="Q649">
            <v>8453.247953833334</v>
          </cell>
        </row>
        <row r="650">
          <cell r="A650">
            <v>2002</v>
          </cell>
          <cell r="B650">
            <v>0</v>
          </cell>
          <cell r="F650" t="str">
            <v>Спасательная станция</v>
          </cell>
          <cell r="I650" t="str">
            <v/>
          </cell>
          <cell r="J650" t="str">
            <v/>
          </cell>
        </row>
        <row r="651">
          <cell r="C651" t="str">
            <v>ТРАНСПОРТНЫЕ СРЕДСТВА</v>
          </cell>
        </row>
        <row r="652">
          <cell r="A652">
            <v>2002</v>
          </cell>
          <cell r="B652">
            <v>0</v>
          </cell>
          <cell r="C652" t="str">
            <v>Катер Амур</v>
          </cell>
          <cell r="F652">
            <v>1987</v>
          </cell>
          <cell r="G652">
            <v>50216</v>
          </cell>
          <cell r="H652">
            <v>5.2</v>
          </cell>
          <cell r="I652">
            <v>35275667</v>
          </cell>
          <cell r="J652">
            <v>1.05</v>
          </cell>
          <cell r="K652">
            <v>37039.45</v>
          </cell>
          <cell r="L652">
            <v>1926.0513999999998</v>
          </cell>
          <cell r="M652">
            <v>160.50428333333332</v>
          </cell>
          <cell r="N652">
            <v>28890.770999999997</v>
          </cell>
          <cell r="O652">
            <v>8148.679</v>
          </cell>
          <cell r="P652">
            <v>0</v>
          </cell>
          <cell r="Q652">
            <v>160.50428333333332</v>
          </cell>
        </row>
        <row r="653">
          <cell r="A653">
            <v>2002</v>
          </cell>
          <cell r="B653">
            <v>0</v>
          </cell>
          <cell r="C653" t="str">
            <v>Лодка Днепр</v>
          </cell>
          <cell r="F653">
            <v>1987</v>
          </cell>
          <cell r="G653">
            <v>50224</v>
          </cell>
          <cell r="H653">
            <v>12</v>
          </cell>
          <cell r="I653">
            <v>265593</v>
          </cell>
          <cell r="J653">
            <v>1.05</v>
          </cell>
          <cell r="K653">
            <v>277.677</v>
          </cell>
          <cell r="L653">
            <v>0</v>
          </cell>
          <cell r="M653">
            <v>0</v>
          </cell>
          <cell r="N653">
            <v>277.677</v>
          </cell>
          <cell r="O653">
            <v>0</v>
          </cell>
          <cell r="P653">
            <v>0</v>
          </cell>
          <cell r="Q653">
            <v>0</v>
          </cell>
        </row>
        <row r="654">
          <cell r="A654">
            <v>2002</v>
          </cell>
          <cell r="B654">
            <v>0</v>
          </cell>
          <cell r="C654" t="str">
            <v>ИТОГО</v>
          </cell>
          <cell r="E654" t="str">
            <v>ТРАНСПОРТНЫЕ СРЕДСТВА</v>
          </cell>
          <cell r="F654" t="str">
            <v>ТРАНСПОРТНЫЕ СРЕДСТВА</v>
          </cell>
          <cell r="I654">
            <v>35541260</v>
          </cell>
          <cell r="J654">
            <v>2.1</v>
          </cell>
          <cell r="K654">
            <v>37317.127</v>
          </cell>
          <cell r="L654">
            <v>1926.0513999999998</v>
          </cell>
          <cell r="M654">
            <v>160.50428333333332</v>
          </cell>
          <cell r="N654">
            <v>29168.447999999997</v>
          </cell>
          <cell r="O654">
            <v>8148.679</v>
          </cell>
          <cell r="P654">
            <v>0</v>
          </cell>
          <cell r="Q654">
            <v>160.50428333333332</v>
          </cell>
        </row>
        <row r="655">
          <cell r="A655">
            <v>2002</v>
          </cell>
          <cell r="B655">
            <v>0</v>
          </cell>
          <cell r="C655" t="str">
            <v>ИТОГО</v>
          </cell>
          <cell r="F655" t="str">
            <v>ПО СПАСАТЕЛЬНОЙ СТАНЦИИ</v>
          </cell>
          <cell r="G655" t="str">
            <v>АТЕЛЬНОЙ СТАНЦИИ</v>
          </cell>
          <cell r="I655">
            <v>50741280</v>
          </cell>
          <cell r="J655">
            <v>2.84</v>
          </cell>
          <cell r="K655">
            <v>37317.127</v>
          </cell>
          <cell r="L655">
            <v>1926.0513999999998</v>
          </cell>
          <cell r="M655">
            <v>160.50428333333332</v>
          </cell>
          <cell r="N655">
            <v>29168.447999999997</v>
          </cell>
          <cell r="O655">
            <v>8148.679</v>
          </cell>
          <cell r="P655">
            <v>0</v>
          </cell>
          <cell r="Q655">
            <v>160.50428333333332</v>
          </cell>
          <cell r="R655">
            <v>0</v>
          </cell>
        </row>
        <row r="656">
          <cell r="A656">
            <v>2002</v>
          </cell>
          <cell r="B656">
            <v>0</v>
          </cell>
          <cell r="F656" t="str">
            <v>ВЕЩЕВОЙ  РЫНОК</v>
          </cell>
        </row>
        <row r="657">
          <cell r="C657" t="str">
            <v>МАШИНЫ И ОБОРУДОВАНИЕ</v>
          </cell>
        </row>
        <row r="658">
          <cell r="A658">
            <v>2002</v>
          </cell>
          <cell r="B658">
            <v>0</v>
          </cell>
          <cell r="C658" t="str">
            <v>Туалеты</v>
          </cell>
          <cell r="F658">
            <v>1995</v>
          </cell>
          <cell r="G658">
            <v>10009</v>
          </cell>
          <cell r="H658">
            <v>10.5</v>
          </cell>
          <cell r="I658">
            <v>4200000</v>
          </cell>
          <cell r="J658">
            <v>1.39</v>
          </cell>
          <cell r="K658">
            <v>5838</v>
          </cell>
          <cell r="L658">
            <v>612.99</v>
          </cell>
          <cell r="M658">
            <v>51.0825</v>
          </cell>
          <cell r="N658">
            <v>4290.93</v>
          </cell>
          <cell r="O658">
            <v>1547.0699999999997</v>
          </cell>
          <cell r="P658">
            <v>0</v>
          </cell>
          <cell r="Q658">
            <v>51.0825</v>
          </cell>
        </row>
        <row r="659">
          <cell r="A659">
            <v>2002</v>
          </cell>
          <cell r="B659">
            <v>0</v>
          </cell>
          <cell r="C659" t="str">
            <v>ИТОГО</v>
          </cell>
          <cell r="F659" t="str">
            <v>МАШИНЫ И ОБОРУДОВАНИЕ</v>
          </cell>
          <cell r="I659">
            <v>225326400</v>
          </cell>
          <cell r="J659">
            <v>0.68999</v>
          </cell>
          <cell r="K659">
            <v>5838</v>
          </cell>
          <cell r="L659">
            <v>612.99</v>
          </cell>
          <cell r="M659">
            <v>51.0825</v>
          </cell>
          <cell r="N659">
            <v>4290.93</v>
          </cell>
          <cell r="O659">
            <v>1547.0699999999997</v>
          </cell>
          <cell r="P659">
            <v>0</v>
          </cell>
          <cell r="Q659">
            <v>51.0825</v>
          </cell>
        </row>
        <row r="660">
          <cell r="A660">
            <v>2002</v>
          </cell>
          <cell r="B660">
            <v>0</v>
          </cell>
          <cell r="C660" t="str">
            <v>ИТОГО</v>
          </cell>
          <cell r="F660" t="str">
            <v>ВЕЩЕВОЙ  РЫНОК</v>
          </cell>
          <cell r="H660" t="str">
            <v/>
          </cell>
          <cell r="I660" t="e">
            <v>#REF!</v>
          </cell>
          <cell r="J660" t="e">
            <v>#REF!</v>
          </cell>
          <cell r="K660">
            <v>5838</v>
          </cell>
          <cell r="L660">
            <v>612.99</v>
          </cell>
          <cell r="M660">
            <v>51.0825</v>
          </cell>
          <cell r="N660">
            <v>4290.93</v>
          </cell>
          <cell r="O660">
            <v>1547.0699999999997</v>
          </cell>
          <cell r="P660">
            <v>0</v>
          </cell>
          <cell r="Q660">
            <v>51.0825</v>
          </cell>
          <cell r="R660">
            <v>0</v>
          </cell>
        </row>
        <row r="661">
          <cell r="A661">
            <v>2002</v>
          </cell>
          <cell r="B661">
            <v>0</v>
          </cell>
          <cell r="F661" t="str">
            <v>КОНТОРА</v>
          </cell>
        </row>
        <row r="662">
          <cell r="C662" t="str">
            <v>МАШИНЫ И ОБОРУДОВАНИЕ</v>
          </cell>
        </row>
        <row r="663">
          <cell r="A663">
            <v>2002</v>
          </cell>
          <cell r="B663">
            <v>0</v>
          </cell>
          <cell r="C663" t="str">
            <v>Кондиционер</v>
          </cell>
          <cell r="F663">
            <v>1988</v>
          </cell>
          <cell r="G663">
            <v>41606</v>
          </cell>
          <cell r="H663">
            <v>11</v>
          </cell>
          <cell r="I663">
            <v>1953289</v>
          </cell>
          <cell r="J663">
            <v>0.99</v>
          </cell>
          <cell r="K663">
            <v>1942.546</v>
          </cell>
          <cell r="L663">
            <v>0</v>
          </cell>
          <cell r="M663">
            <v>0</v>
          </cell>
          <cell r="N663">
            <v>1942.546</v>
          </cell>
          <cell r="O663">
            <v>0</v>
          </cell>
          <cell r="P663">
            <v>0</v>
          </cell>
          <cell r="Q663">
            <v>0</v>
          </cell>
        </row>
        <row r="664">
          <cell r="A664">
            <v>2002</v>
          </cell>
          <cell r="C664" t="str">
            <v>Кондиционер</v>
          </cell>
          <cell r="E664">
            <v>6</v>
          </cell>
          <cell r="F664">
            <v>1999</v>
          </cell>
          <cell r="G664">
            <v>41606</v>
          </cell>
          <cell r="H664">
            <v>11</v>
          </cell>
          <cell r="K664">
            <v>11294</v>
          </cell>
          <cell r="L664">
            <v>1242.34</v>
          </cell>
          <cell r="M664">
            <v>103.52833333333332</v>
          </cell>
          <cell r="N664">
            <v>3727.0199999999995</v>
          </cell>
          <cell r="O664">
            <v>7566.9800000000005</v>
          </cell>
          <cell r="P664">
            <v>0</v>
          </cell>
          <cell r="Q664">
            <v>103.52833333333332</v>
          </cell>
          <cell r="R664">
            <v>11294</v>
          </cell>
        </row>
        <row r="665">
          <cell r="A665">
            <v>2002</v>
          </cell>
          <cell r="B665">
            <v>0</v>
          </cell>
          <cell r="C665" t="str">
            <v>Пксм-2</v>
          </cell>
          <cell r="F665">
            <v>1989</v>
          </cell>
          <cell r="G665">
            <v>45609</v>
          </cell>
          <cell r="H665">
            <v>5.6</v>
          </cell>
          <cell r="I665">
            <v>4179141</v>
          </cell>
          <cell r="J665">
            <v>1.17</v>
          </cell>
          <cell r="K665">
            <v>4889.595</v>
          </cell>
          <cell r="L665">
            <v>273.81732</v>
          </cell>
          <cell r="M665">
            <v>22.81811</v>
          </cell>
          <cell r="N665">
            <v>3559.62516</v>
          </cell>
          <cell r="O665">
            <v>1329.9698400000002</v>
          </cell>
          <cell r="P665">
            <v>0</v>
          </cell>
          <cell r="Q665">
            <v>22.81811</v>
          </cell>
        </row>
        <row r="666">
          <cell r="A666">
            <v>2002</v>
          </cell>
          <cell r="B666">
            <v>0</v>
          </cell>
          <cell r="C666" t="str">
            <v>Кассовый аппарат</v>
          </cell>
          <cell r="F666">
            <v>1995</v>
          </cell>
          <cell r="G666">
            <v>48000</v>
          </cell>
          <cell r="H666">
            <v>12.5</v>
          </cell>
          <cell r="I666">
            <v>2970000</v>
          </cell>
          <cell r="J666">
            <v>0.84</v>
          </cell>
          <cell r="K666">
            <v>2500</v>
          </cell>
          <cell r="L666">
            <v>312.5</v>
          </cell>
          <cell r="M666">
            <v>26.041666666666668</v>
          </cell>
          <cell r="N666">
            <v>2187.5</v>
          </cell>
          <cell r="O666">
            <v>312.5</v>
          </cell>
          <cell r="P666">
            <v>0</v>
          </cell>
          <cell r="Q666">
            <v>26.041666666666668</v>
          </cell>
        </row>
        <row r="667">
          <cell r="A667">
            <v>2002</v>
          </cell>
          <cell r="B667">
            <v>0</v>
          </cell>
          <cell r="C667" t="str">
            <v>ИТОГО</v>
          </cell>
          <cell r="F667" t="str">
            <v>МАШИНЫ И ОБОРУДОВАНИЕ</v>
          </cell>
          <cell r="G667" t="str">
            <v/>
          </cell>
          <cell r="H667" t="str">
            <v/>
          </cell>
          <cell r="I667">
            <v>9102430</v>
          </cell>
          <cell r="J667">
            <v>3</v>
          </cell>
          <cell r="K667">
            <v>20626.141</v>
          </cell>
          <cell r="L667">
            <v>1828.6573199999998</v>
          </cell>
          <cell r="M667">
            <v>152.38810999999998</v>
          </cell>
          <cell r="N667">
            <v>11416.69116</v>
          </cell>
          <cell r="O667">
            <v>9209.449840000001</v>
          </cell>
          <cell r="P667">
            <v>0</v>
          </cell>
          <cell r="Q667">
            <v>152.38810999999998</v>
          </cell>
        </row>
        <row r="668">
          <cell r="C668" t="str">
            <v>ИТОГО</v>
          </cell>
          <cell r="F668" t="str">
            <v>КОНТОРА</v>
          </cell>
          <cell r="K668">
            <v>20626.141</v>
          </cell>
          <cell r="L668">
            <v>1828.6573199999998</v>
          </cell>
          <cell r="M668">
            <v>152.38810999999998</v>
          </cell>
          <cell r="N668">
            <v>11416.69116</v>
          </cell>
          <cell r="O668">
            <v>9209.449840000001</v>
          </cell>
          <cell r="P668">
            <v>0</v>
          </cell>
          <cell r="Q668">
            <v>152.38810999999998</v>
          </cell>
          <cell r="R668">
            <v>0</v>
          </cell>
        </row>
        <row r="669">
          <cell r="A669">
            <v>2002</v>
          </cell>
          <cell r="B669">
            <v>0</v>
          </cell>
          <cell r="F669" t="str">
            <v>Котельная 66кв</v>
          </cell>
        </row>
        <row r="670">
          <cell r="A670">
            <v>2002</v>
          </cell>
          <cell r="B670">
            <v>0</v>
          </cell>
          <cell r="C670" t="str">
            <v>Здания</v>
          </cell>
        </row>
        <row r="671">
          <cell r="A671">
            <v>2002</v>
          </cell>
          <cell r="B671">
            <v>0</v>
          </cell>
          <cell r="C671" t="str">
            <v>Котельная 66кв</v>
          </cell>
          <cell r="F671">
            <v>1973</v>
          </cell>
          <cell r="G671">
            <v>10002</v>
          </cell>
          <cell r="H671">
            <v>1.2</v>
          </cell>
          <cell r="I671">
            <v>150000000</v>
          </cell>
          <cell r="J671">
            <v>1.3</v>
          </cell>
          <cell r="K671">
            <v>195000</v>
          </cell>
          <cell r="L671">
            <v>2340</v>
          </cell>
          <cell r="M671">
            <v>195</v>
          </cell>
          <cell r="N671">
            <v>67860</v>
          </cell>
          <cell r="O671">
            <v>127140</v>
          </cell>
          <cell r="P671">
            <v>0</v>
          </cell>
          <cell r="Q671">
            <v>195</v>
          </cell>
        </row>
        <row r="672">
          <cell r="A672">
            <v>2002</v>
          </cell>
          <cell r="B672">
            <v>0</v>
          </cell>
          <cell r="C672" t="str">
            <v>ИТОГО</v>
          </cell>
          <cell r="F672" t="str">
            <v>Здание.</v>
          </cell>
          <cell r="K672">
            <v>195000</v>
          </cell>
          <cell r="L672">
            <v>2340</v>
          </cell>
          <cell r="M672">
            <v>195</v>
          </cell>
          <cell r="N672">
            <v>67860</v>
          </cell>
          <cell r="O672">
            <v>127140</v>
          </cell>
          <cell r="P672">
            <v>0</v>
          </cell>
          <cell r="Q672">
            <v>195</v>
          </cell>
        </row>
        <row r="673">
          <cell r="A673">
            <v>2002</v>
          </cell>
          <cell r="B673">
            <v>0</v>
          </cell>
          <cell r="C673" t="str">
            <v>ПЕРЕДАТОЧНЫЕ УСТРОЙСТВА</v>
          </cell>
        </row>
        <row r="674">
          <cell r="A674">
            <v>2002</v>
          </cell>
          <cell r="B674">
            <v>0</v>
          </cell>
          <cell r="C674" t="str">
            <v>Теплотраса 66 кв.</v>
          </cell>
          <cell r="F674">
            <v>1992</v>
          </cell>
          <cell r="G674">
            <v>30119</v>
          </cell>
          <cell r="H674">
            <v>8.3</v>
          </cell>
          <cell r="I674">
            <v>12000000</v>
          </cell>
          <cell r="J674">
            <v>1.3</v>
          </cell>
          <cell r="K674">
            <v>15600</v>
          </cell>
          <cell r="L674">
            <v>1294.8000000000002</v>
          </cell>
          <cell r="M674">
            <v>107.90000000000002</v>
          </cell>
          <cell r="N674">
            <v>12948.000000000002</v>
          </cell>
          <cell r="O674">
            <v>2651.999999999998</v>
          </cell>
          <cell r="P674">
            <v>0</v>
          </cell>
          <cell r="Q674">
            <v>107.90000000000002</v>
          </cell>
        </row>
        <row r="675">
          <cell r="A675">
            <v>2002</v>
          </cell>
          <cell r="B675">
            <v>0</v>
          </cell>
          <cell r="C675" t="str">
            <v>ИТОГО</v>
          </cell>
          <cell r="F675" t="str">
            <v>ПЕРЕДАТОЧНЫЕ УСТРОЙСТВА</v>
          </cell>
          <cell r="K675">
            <v>15600</v>
          </cell>
          <cell r="L675">
            <v>1294.8000000000002</v>
          </cell>
          <cell r="M675">
            <v>107.90000000000002</v>
          </cell>
          <cell r="N675">
            <v>12948.000000000002</v>
          </cell>
          <cell r="O675">
            <v>2651.999999999998</v>
          </cell>
          <cell r="P675">
            <v>0</v>
          </cell>
          <cell r="Q675">
            <v>107.90000000000002</v>
          </cell>
        </row>
        <row r="676">
          <cell r="A676">
            <v>2002</v>
          </cell>
          <cell r="B676">
            <v>0</v>
          </cell>
          <cell r="C676" t="str">
            <v>МАШИНЫ И ОБОРУДОВАНИЕ</v>
          </cell>
        </row>
        <row r="677">
          <cell r="A677">
            <v>2002</v>
          </cell>
          <cell r="C677" t="str">
            <v>Эл.двигатель</v>
          </cell>
          <cell r="F677">
            <v>1995</v>
          </cell>
          <cell r="G677">
            <v>40200</v>
          </cell>
          <cell r="H677">
            <v>6.6</v>
          </cell>
          <cell r="K677">
            <v>1052.7</v>
          </cell>
          <cell r="L677">
            <v>69.4782</v>
          </cell>
          <cell r="M677">
            <v>5.78985</v>
          </cell>
          <cell r="N677">
            <v>486.3474</v>
          </cell>
          <cell r="O677">
            <v>566.3526</v>
          </cell>
          <cell r="P677">
            <v>0</v>
          </cell>
          <cell r="Q677">
            <v>5.78985</v>
          </cell>
        </row>
        <row r="678">
          <cell r="A678">
            <v>2002</v>
          </cell>
          <cell r="B678">
            <v>0</v>
          </cell>
          <cell r="C678" t="str">
            <v>Котел Универсальн.</v>
          </cell>
          <cell r="F678">
            <v>1973</v>
          </cell>
          <cell r="G678">
            <v>40002</v>
          </cell>
          <cell r="H678">
            <v>5</v>
          </cell>
          <cell r="I678">
            <v>48000000</v>
          </cell>
          <cell r="J678">
            <v>1.3</v>
          </cell>
          <cell r="K678">
            <v>31200</v>
          </cell>
          <cell r="L678">
            <v>0</v>
          </cell>
          <cell r="M678">
            <v>0</v>
          </cell>
          <cell r="N678">
            <v>31200</v>
          </cell>
          <cell r="O678">
            <v>0</v>
          </cell>
          <cell r="P678">
            <v>0</v>
          </cell>
          <cell r="Q678">
            <v>0</v>
          </cell>
        </row>
        <row r="679">
          <cell r="A679">
            <v>2002</v>
          </cell>
          <cell r="B679">
            <v>0</v>
          </cell>
          <cell r="C679" t="str">
            <v>Эл.двигатель 3К9</v>
          </cell>
          <cell r="F679">
            <v>1993</v>
          </cell>
          <cell r="G679">
            <v>40200</v>
          </cell>
          <cell r="H679">
            <v>6.6</v>
          </cell>
          <cell r="K679">
            <v>3250.147</v>
          </cell>
          <cell r="L679">
            <v>214.509702</v>
          </cell>
          <cell r="M679">
            <v>17.8758085</v>
          </cell>
          <cell r="N679">
            <v>1930.587318</v>
          </cell>
          <cell r="O679">
            <v>1319.5596819999998</v>
          </cell>
          <cell r="P679">
            <v>0</v>
          </cell>
          <cell r="Q679">
            <v>17.8758085</v>
          </cell>
        </row>
        <row r="680">
          <cell r="A680">
            <v>2002</v>
          </cell>
          <cell r="B680">
            <v>0</v>
          </cell>
          <cell r="C680" t="str">
            <v>Насос К-90/35</v>
          </cell>
          <cell r="F680">
            <v>1996</v>
          </cell>
          <cell r="G680">
            <v>40002</v>
          </cell>
          <cell r="H680">
            <v>5</v>
          </cell>
          <cell r="I680">
            <v>6363350</v>
          </cell>
          <cell r="J680">
            <v>1.05</v>
          </cell>
          <cell r="K680">
            <v>3308.52</v>
          </cell>
          <cell r="L680">
            <v>165.426</v>
          </cell>
          <cell r="M680">
            <v>13.785499999999999</v>
          </cell>
          <cell r="N680">
            <v>992.5559999999999</v>
          </cell>
          <cell r="O680">
            <v>2315.964</v>
          </cell>
          <cell r="P680">
            <v>0</v>
          </cell>
          <cell r="Q680">
            <v>13.785499999999999</v>
          </cell>
        </row>
        <row r="681">
          <cell r="A681">
            <v>2002</v>
          </cell>
          <cell r="B681">
            <v>0</v>
          </cell>
          <cell r="C681" t="str">
            <v>Котел Ревокатова</v>
          </cell>
          <cell r="F681">
            <v>1997</v>
          </cell>
          <cell r="G681">
            <v>40002</v>
          </cell>
          <cell r="H681">
            <v>5</v>
          </cell>
          <cell r="I681">
            <v>33333334</v>
          </cell>
          <cell r="J681">
            <v>1.36</v>
          </cell>
          <cell r="K681">
            <v>45333.33424</v>
          </cell>
          <cell r="L681">
            <v>2266.6667119999997</v>
          </cell>
          <cell r="M681">
            <v>188.88889266666664</v>
          </cell>
          <cell r="N681">
            <v>11333.33356</v>
          </cell>
          <cell r="O681">
            <v>34000.00068</v>
          </cell>
          <cell r="P681">
            <v>0</v>
          </cell>
          <cell r="Q681">
            <v>188.88889266666664</v>
          </cell>
        </row>
        <row r="682">
          <cell r="A682">
            <v>2002</v>
          </cell>
          <cell r="B682">
            <v>0</v>
          </cell>
          <cell r="C682" t="str">
            <v>Котел универсальный 1984г</v>
          </cell>
          <cell r="E682">
            <v>6</v>
          </cell>
          <cell r="F682">
            <v>1984</v>
          </cell>
          <cell r="G682">
            <v>40002</v>
          </cell>
          <cell r="H682">
            <v>5</v>
          </cell>
          <cell r="K682">
            <v>11198.04</v>
          </cell>
          <cell r="L682">
            <v>559.902</v>
          </cell>
          <cell r="M682">
            <v>46.658500000000004</v>
          </cell>
          <cell r="N682">
            <v>10078.236</v>
          </cell>
          <cell r="O682">
            <v>1119.804</v>
          </cell>
          <cell r="P682">
            <v>0</v>
          </cell>
          <cell r="Q682">
            <v>46.658500000000004</v>
          </cell>
        </row>
        <row r="683">
          <cell r="A683">
            <v>2002</v>
          </cell>
          <cell r="B683">
            <v>0</v>
          </cell>
          <cell r="C683" t="str">
            <v>ИТОГО</v>
          </cell>
          <cell r="F683" t="str">
            <v>МАШИНЫ И ОБОРУДОВАНИЕ</v>
          </cell>
          <cell r="G683" t="str">
            <v/>
          </cell>
          <cell r="H683" t="str">
            <v/>
          </cell>
          <cell r="K683">
            <v>95342.74124</v>
          </cell>
          <cell r="L683">
            <v>3275.9826139999996</v>
          </cell>
          <cell r="M683">
            <v>272.99855116666663</v>
          </cell>
          <cell r="N683">
            <v>56021.06027799999</v>
          </cell>
          <cell r="O683">
            <v>39321.680962</v>
          </cell>
          <cell r="P683">
            <v>0</v>
          </cell>
          <cell r="Q683">
            <v>272.99855116666663</v>
          </cell>
        </row>
        <row r="684">
          <cell r="A684">
            <v>2002</v>
          </cell>
          <cell r="B684">
            <v>0</v>
          </cell>
          <cell r="C684" t="str">
            <v>ИТОГО</v>
          </cell>
          <cell r="F684" t="str">
            <v>ПО КОТЕЛЬНОЙ 66 КВ</v>
          </cell>
          <cell r="K684">
            <v>305942.74124</v>
          </cell>
          <cell r="L684">
            <v>6910.782614</v>
          </cell>
          <cell r="M684">
            <v>575.8985511666667</v>
          </cell>
          <cell r="N684">
            <v>136829.060278</v>
          </cell>
          <cell r="O684">
            <v>169113.68096199998</v>
          </cell>
          <cell r="P684">
            <v>0</v>
          </cell>
          <cell r="Q684">
            <v>575.8985511666667</v>
          </cell>
        </row>
        <row r="685">
          <cell r="A685">
            <v>2002</v>
          </cell>
          <cell r="B685">
            <v>0</v>
          </cell>
          <cell r="F685" t="str">
            <v>Котельная 191 квартала</v>
          </cell>
        </row>
        <row r="686">
          <cell r="A686">
            <v>2002</v>
          </cell>
          <cell r="B686">
            <v>0</v>
          </cell>
          <cell r="C686" t="str">
            <v>Здания</v>
          </cell>
        </row>
        <row r="687">
          <cell r="A687">
            <v>2002</v>
          </cell>
          <cell r="B687">
            <v>0</v>
          </cell>
          <cell r="C687" t="str">
            <v>Пристройка к кот. 191 кв.</v>
          </cell>
          <cell r="F687">
            <v>1989</v>
          </cell>
          <cell r="G687">
            <v>10002</v>
          </cell>
          <cell r="H687">
            <v>1.2</v>
          </cell>
          <cell r="I687">
            <v>40225920</v>
          </cell>
          <cell r="J687">
            <v>1.3</v>
          </cell>
          <cell r="K687">
            <v>52293.696</v>
          </cell>
          <cell r="L687">
            <v>627.524352</v>
          </cell>
          <cell r="M687">
            <v>52.293696000000004</v>
          </cell>
          <cell r="N687">
            <v>8157.816576</v>
          </cell>
          <cell r="O687">
            <v>44135.879424000006</v>
          </cell>
          <cell r="P687">
            <v>0</v>
          </cell>
          <cell r="Q687">
            <v>52.293696000000004</v>
          </cell>
        </row>
        <row r="688">
          <cell r="A688">
            <v>2002</v>
          </cell>
          <cell r="B688">
            <v>0</v>
          </cell>
          <cell r="C688" t="str">
            <v>ИТОГО</v>
          </cell>
          <cell r="F688" t="str">
            <v>Здание.</v>
          </cell>
          <cell r="K688">
            <v>52293.696</v>
          </cell>
          <cell r="L688">
            <v>627.524352</v>
          </cell>
          <cell r="M688">
            <v>52.293696000000004</v>
          </cell>
          <cell r="N688">
            <v>8157.816576</v>
          </cell>
          <cell r="O688">
            <v>44135.879424000006</v>
          </cell>
          <cell r="P688">
            <v>0</v>
          </cell>
          <cell r="Q688">
            <v>52.293696000000004</v>
          </cell>
        </row>
        <row r="689">
          <cell r="A689">
            <v>2002</v>
          </cell>
          <cell r="B689">
            <v>0</v>
          </cell>
          <cell r="C689" t="str">
            <v>Передаточные устройства</v>
          </cell>
          <cell r="K689">
            <v>0</v>
          </cell>
          <cell r="N689">
            <v>0</v>
          </cell>
          <cell r="Q689">
            <v>0</v>
          </cell>
        </row>
        <row r="690">
          <cell r="A690">
            <v>2002</v>
          </cell>
          <cell r="B690">
            <v>0</v>
          </cell>
          <cell r="C690" t="str">
            <v>Теплотраса ул Вокзальн.</v>
          </cell>
          <cell r="F690">
            <v>1961</v>
          </cell>
          <cell r="G690">
            <v>30119</v>
          </cell>
          <cell r="H690">
            <v>8.3</v>
          </cell>
          <cell r="I690">
            <v>194489568</v>
          </cell>
          <cell r="J690">
            <v>1.27</v>
          </cell>
          <cell r="K690">
            <v>247001.751</v>
          </cell>
          <cell r="L690">
            <v>0</v>
          </cell>
          <cell r="M690">
            <v>0</v>
          </cell>
          <cell r="N690">
            <v>840546.9586530001</v>
          </cell>
          <cell r="O690">
            <v>0</v>
          </cell>
          <cell r="P690">
            <v>593545.207653</v>
          </cell>
          <cell r="Q690">
            <v>0</v>
          </cell>
        </row>
        <row r="691">
          <cell r="A691">
            <v>2002</v>
          </cell>
          <cell r="B691">
            <v>0</v>
          </cell>
          <cell r="C691" t="str">
            <v>ИТОГО</v>
          </cell>
          <cell r="F691" t="str">
            <v>ПЕРЕДАТОЧНЫЕ УСТРОЙСТВА</v>
          </cell>
          <cell r="K691">
            <v>247001.751</v>
          </cell>
          <cell r="L691">
            <v>0</v>
          </cell>
          <cell r="M691">
            <v>0</v>
          </cell>
          <cell r="N691">
            <v>840546.9586530001</v>
          </cell>
          <cell r="O691">
            <v>0</v>
          </cell>
          <cell r="P691">
            <v>593545.207653</v>
          </cell>
          <cell r="Q691">
            <v>0</v>
          </cell>
        </row>
        <row r="692">
          <cell r="A692">
            <v>2002</v>
          </cell>
          <cell r="B692">
            <v>0</v>
          </cell>
          <cell r="C692" t="str">
            <v>МАШИНЫ И ОБОРУДОВАНИЕ</v>
          </cell>
          <cell r="K692">
            <v>0</v>
          </cell>
          <cell r="N692">
            <v>0</v>
          </cell>
          <cell r="Q692">
            <v>0</v>
          </cell>
        </row>
        <row r="693">
          <cell r="A693">
            <v>2002</v>
          </cell>
          <cell r="B693">
            <v>0</v>
          </cell>
          <cell r="C693" t="str">
            <v>Котел водогрейный.</v>
          </cell>
          <cell r="F693">
            <v>1983</v>
          </cell>
          <cell r="G693">
            <v>40002</v>
          </cell>
          <cell r="H693">
            <v>5</v>
          </cell>
          <cell r="I693">
            <v>43692864</v>
          </cell>
          <cell r="J693">
            <v>1.36</v>
          </cell>
          <cell r="K693">
            <v>29711.15</v>
          </cell>
          <cell r="L693">
            <v>1485.5575</v>
          </cell>
          <cell r="M693">
            <v>123.79645833333332</v>
          </cell>
          <cell r="N693">
            <v>28225.5925</v>
          </cell>
          <cell r="O693">
            <v>1485.5575000000026</v>
          </cell>
          <cell r="P693">
            <v>0</v>
          </cell>
          <cell r="Q693">
            <v>123.79645833333332</v>
          </cell>
        </row>
        <row r="694">
          <cell r="A694">
            <v>2002</v>
          </cell>
          <cell r="B694">
            <v>0</v>
          </cell>
          <cell r="C694" t="str">
            <v>Котел водогрейный.</v>
          </cell>
          <cell r="F694">
            <v>1990</v>
          </cell>
          <cell r="G694">
            <v>40002</v>
          </cell>
          <cell r="H694">
            <v>5</v>
          </cell>
          <cell r="I694">
            <v>40329673</v>
          </cell>
          <cell r="J694">
            <v>1.36</v>
          </cell>
          <cell r="K694">
            <v>54848.355</v>
          </cell>
          <cell r="L694">
            <v>2742.41775</v>
          </cell>
          <cell r="M694">
            <v>228.53481250000002</v>
          </cell>
          <cell r="N694">
            <v>32909.013</v>
          </cell>
          <cell r="O694">
            <v>21939.342000000004</v>
          </cell>
          <cell r="P694">
            <v>0</v>
          </cell>
          <cell r="Q694">
            <v>228.53481250000002</v>
          </cell>
        </row>
        <row r="695">
          <cell r="A695">
            <v>2002</v>
          </cell>
          <cell r="B695">
            <v>0</v>
          </cell>
          <cell r="C695" t="str">
            <v>Котел водогрейный</v>
          </cell>
          <cell r="F695">
            <v>1995</v>
          </cell>
          <cell r="G695">
            <v>40002</v>
          </cell>
          <cell r="H695">
            <v>5</v>
          </cell>
          <cell r="I695">
            <v>7262394</v>
          </cell>
          <cell r="J695">
            <v>1.41</v>
          </cell>
          <cell r="K695">
            <v>10239.976</v>
          </cell>
          <cell r="L695">
            <v>511.9988000000001</v>
          </cell>
          <cell r="M695">
            <v>42.666566666666675</v>
          </cell>
          <cell r="N695">
            <v>3583.9916000000003</v>
          </cell>
          <cell r="O695">
            <v>6655.9844</v>
          </cell>
          <cell r="P695">
            <v>0</v>
          </cell>
          <cell r="Q695">
            <v>42.666566666666675</v>
          </cell>
        </row>
        <row r="696">
          <cell r="A696">
            <v>2002</v>
          </cell>
          <cell r="B696">
            <v>0</v>
          </cell>
          <cell r="C696" t="str">
            <v>Котел Ревокатова НР-17</v>
          </cell>
          <cell r="F696">
            <v>1997</v>
          </cell>
          <cell r="G696">
            <v>40002</v>
          </cell>
          <cell r="H696">
            <v>5</v>
          </cell>
          <cell r="I696">
            <v>30000000</v>
          </cell>
          <cell r="J696">
            <v>1.36</v>
          </cell>
          <cell r="K696">
            <v>40800</v>
          </cell>
          <cell r="L696">
            <v>2040</v>
          </cell>
          <cell r="M696">
            <v>170</v>
          </cell>
          <cell r="N696">
            <v>10200</v>
          </cell>
          <cell r="O696">
            <v>30600</v>
          </cell>
          <cell r="P696">
            <v>0</v>
          </cell>
          <cell r="Q696">
            <v>170</v>
          </cell>
        </row>
        <row r="697">
          <cell r="A697">
            <v>2002</v>
          </cell>
          <cell r="B697">
            <v>0</v>
          </cell>
          <cell r="C697" t="str">
            <v>Электродвигатель 2кВт</v>
          </cell>
          <cell r="F697">
            <v>1993</v>
          </cell>
          <cell r="G697">
            <v>40200</v>
          </cell>
          <cell r="H697">
            <v>6.6</v>
          </cell>
          <cell r="I697">
            <v>17172646</v>
          </cell>
          <cell r="J697">
            <v>0.58</v>
          </cell>
          <cell r="K697">
            <v>10000</v>
          </cell>
          <cell r="L697">
            <v>660</v>
          </cell>
          <cell r="M697">
            <v>55</v>
          </cell>
          <cell r="N697">
            <v>5940</v>
          </cell>
          <cell r="O697">
            <v>4060</v>
          </cell>
          <cell r="P697">
            <v>0</v>
          </cell>
          <cell r="Q697">
            <v>55</v>
          </cell>
        </row>
        <row r="698">
          <cell r="A698">
            <v>2002</v>
          </cell>
          <cell r="B698">
            <v>0</v>
          </cell>
          <cell r="C698" t="str">
            <v>Сварочный агрегат ДН-53</v>
          </cell>
          <cell r="F698">
            <v>1990</v>
          </cell>
          <cell r="G698">
            <v>40701</v>
          </cell>
          <cell r="H698">
            <v>4.4</v>
          </cell>
          <cell r="I698">
            <v>2645994</v>
          </cell>
          <cell r="J698">
            <v>1.21</v>
          </cell>
          <cell r="K698">
            <v>3201.653</v>
          </cell>
          <cell r="L698">
            <v>140.87273199999998</v>
          </cell>
          <cell r="M698">
            <v>11.739394333333331</v>
          </cell>
          <cell r="N698">
            <v>1690.4727839999998</v>
          </cell>
          <cell r="O698">
            <v>1511.180216</v>
          </cell>
          <cell r="P698">
            <v>0</v>
          </cell>
          <cell r="Q698">
            <v>11.739394333333331</v>
          </cell>
        </row>
        <row r="699">
          <cell r="A699">
            <v>2002</v>
          </cell>
          <cell r="C699" t="str">
            <v>Эл. дв. к насосу 1,5 кВт</v>
          </cell>
          <cell r="F699">
            <v>1973</v>
          </cell>
          <cell r="G699">
            <v>40200</v>
          </cell>
          <cell r="H699">
            <v>6.6</v>
          </cell>
          <cell r="K699">
            <v>4000</v>
          </cell>
          <cell r="L699">
            <v>0</v>
          </cell>
          <cell r="M699">
            <v>0</v>
          </cell>
          <cell r="N699">
            <v>4000</v>
          </cell>
          <cell r="O699">
            <v>0</v>
          </cell>
          <cell r="P699">
            <v>0</v>
          </cell>
          <cell r="Q699">
            <v>0</v>
          </cell>
        </row>
        <row r="700">
          <cell r="A700">
            <v>2002</v>
          </cell>
          <cell r="B700">
            <v>0</v>
          </cell>
          <cell r="C700" t="str">
            <v>Электроблок 58</v>
          </cell>
          <cell r="F700">
            <v>1985</v>
          </cell>
          <cell r="G700">
            <v>40700</v>
          </cell>
          <cell r="H700">
            <v>3.7</v>
          </cell>
          <cell r="I700">
            <v>1820402</v>
          </cell>
          <cell r="J700">
            <v>1.17</v>
          </cell>
          <cell r="K700">
            <v>2129.87</v>
          </cell>
          <cell r="L700">
            <v>78.80519</v>
          </cell>
          <cell r="M700">
            <v>6.567099166666666</v>
          </cell>
          <cell r="N700">
            <v>1339.68823</v>
          </cell>
          <cell r="O700">
            <v>790.1817699999999</v>
          </cell>
          <cell r="P700">
            <v>0</v>
          </cell>
          <cell r="Q700">
            <v>6.567099166666666</v>
          </cell>
        </row>
        <row r="701">
          <cell r="A701">
            <v>2002</v>
          </cell>
          <cell r="B701">
            <v>0</v>
          </cell>
          <cell r="C701" t="str">
            <v>ИТОГО</v>
          </cell>
          <cell r="F701" t="str">
            <v>МАШИНЫ И ОБОРУДОВАНИЕ</v>
          </cell>
          <cell r="K701">
            <v>154931.004</v>
          </cell>
          <cell r="L701">
            <v>7659.651972</v>
          </cell>
          <cell r="M701">
            <v>638.304331</v>
          </cell>
          <cell r="N701">
            <v>87888.758114</v>
          </cell>
          <cell r="O701">
            <v>67042.245886</v>
          </cell>
          <cell r="P701">
            <v>0</v>
          </cell>
          <cell r="Q701">
            <v>638.304331</v>
          </cell>
        </row>
        <row r="702">
          <cell r="A702">
            <v>2002</v>
          </cell>
          <cell r="B702">
            <v>0</v>
          </cell>
          <cell r="C702" t="str">
            <v>ИТОГО</v>
          </cell>
          <cell r="F702" t="str">
            <v>по 191 кварталу</v>
          </cell>
          <cell r="K702">
            <v>454226.451</v>
          </cell>
          <cell r="L702">
            <v>8287.176324</v>
          </cell>
          <cell r="M702">
            <v>690.598027</v>
          </cell>
          <cell r="N702">
            <v>936593.533343</v>
          </cell>
          <cell r="O702">
            <v>111178.12531</v>
          </cell>
          <cell r="P702">
            <v>593545.207653</v>
          </cell>
          <cell r="Q702">
            <v>690.598027</v>
          </cell>
        </row>
        <row r="703">
          <cell r="C703" t="str">
            <v>Здание.</v>
          </cell>
          <cell r="F703" t="str">
            <v>Промышленник</v>
          </cell>
        </row>
        <row r="704">
          <cell r="A704">
            <v>2002</v>
          </cell>
          <cell r="B704">
            <v>0</v>
          </cell>
          <cell r="C704" t="str">
            <v>Промышленник</v>
          </cell>
          <cell r="F704">
            <v>1975</v>
          </cell>
          <cell r="K704">
            <v>379450</v>
          </cell>
          <cell r="L704">
            <v>0</v>
          </cell>
          <cell r="M704">
            <v>0</v>
          </cell>
          <cell r="N704">
            <v>0</v>
          </cell>
          <cell r="O704">
            <v>379450</v>
          </cell>
          <cell r="P704">
            <v>0</v>
          </cell>
          <cell r="Q704">
            <v>0</v>
          </cell>
          <cell r="R704">
            <v>379450</v>
          </cell>
        </row>
        <row r="705">
          <cell r="A705">
            <v>2002</v>
          </cell>
          <cell r="B705">
            <v>0</v>
          </cell>
          <cell r="C705" t="str">
            <v>Здание котельной</v>
          </cell>
          <cell r="F705">
            <v>1970</v>
          </cell>
          <cell r="K705">
            <v>61404</v>
          </cell>
          <cell r="L705">
            <v>0</v>
          </cell>
          <cell r="M705">
            <v>0</v>
          </cell>
          <cell r="N705">
            <v>0</v>
          </cell>
          <cell r="O705">
            <v>61404</v>
          </cell>
          <cell r="P705">
            <v>0</v>
          </cell>
          <cell r="Q705">
            <v>0</v>
          </cell>
          <cell r="R705">
            <v>61404</v>
          </cell>
        </row>
        <row r="706">
          <cell r="A706">
            <v>2002</v>
          </cell>
          <cell r="B706">
            <v>0</v>
          </cell>
          <cell r="C706" t="str">
            <v>ИТОГО</v>
          </cell>
          <cell r="F706" t="str">
            <v>Здание.</v>
          </cell>
          <cell r="K706">
            <v>440854</v>
          </cell>
          <cell r="L706">
            <v>0</v>
          </cell>
          <cell r="M706">
            <v>0</v>
          </cell>
          <cell r="N706">
            <v>0</v>
          </cell>
          <cell r="O706">
            <v>440854</v>
          </cell>
          <cell r="P706">
            <v>0</v>
          </cell>
          <cell r="Q706">
            <v>0</v>
          </cell>
        </row>
        <row r="707">
          <cell r="C707" t="str">
            <v>ИТОГО</v>
          </cell>
          <cell r="F707" t="str">
            <v>Промышленник</v>
          </cell>
          <cell r="K707">
            <v>440854</v>
          </cell>
          <cell r="L707">
            <v>0</v>
          </cell>
          <cell r="M707">
            <v>0</v>
          </cell>
          <cell r="N707">
            <v>0</v>
          </cell>
          <cell r="O707">
            <v>440854</v>
          </cell>
          <cell r="P707">
            <v>0</v>
          </cell>
          <cell r="Q707">
            <v>0</v>
          </cell>
          <cell r="R707">
            <v>0</v>
          </cell>
        </row>
        <row r="708">
          <cell r="A708">
            <v>2002</v>
          </cell>
          <cell r="B708">
            <v>0</v>
          </cell>
          <cell r="F708" t="str">
            <v>Совхоз Пугачёвский</v>
          </cell>
          <cell r="Q708" t="str">
            <v/>
          </cell>
        </row>
        <row r="709">
          <cell r="C709" t="str">
            <v>Здание.</v>
          </cell>
        </row>
        <row r="710">
          <cell r="A710">
            <v>2002</v>
          </cell>
          <cell r="B710">
            <v>0</v>
          </cell>
          <cell r="C710" t="str">
            <v>Здание котельной</v>
          </cell>
          <cell r="E710">
            <v>11</v>
          </cell>
          <cell r="F710">
            <v>1966</v>
          </cell>
          <cell r="G710">
            <v>10004</v>
          </cell>
          <cell r="H710">
            <v>2.5</v>
          </cell>
          <cell r="K710">
            <v>97883.2</v>
          </cell>
          <cell r="L710">
            <v>2447.08</v>
          </cell>
          <cell r="M710">
            <v>203.92333333333332</v>
          </cell>
          <cell r="N710">
            <v>88094.88</v>
          </cell>
          <cell r="O710">
            <v>9788.319999999992</v>
          </cell>
          <cell r="P710">
            <v>0</v>
          </cell>
          <cell r="Q710">
            <v>203.92333333333332</v>
          </cell>
          <cell r="R710">
            <v>97883.2</v>
          </cell>
        </row>
        <row r="711">
          <cell r="C711" t="str">
            <v>ИТОГО</v>
          </cell>
          <cell r="F711" t="str">
            <v>Здание.</v>
          </cell>
          <cell r="K711">
            <v>97883.2</v>
          </cell>
          <cell r="L711">
            <v>2447.08</v>
          </cell>
          <cell r="M711">
            <v>203.92333333333332</v>
          </cell>
          <cell r="N711">
            <v>88094.88</v>
          </cell>
          <cell r="O711">
            <v>9788.319999999992</v>
          </cell>
          <cell r="P711">
            <v>0</v>
          </cell>
          <cell r="Q711">
            <v>203.92333333333332</v>
          </cell>
        </row>
        <row r="712">
          <cell r="C712" t="str">
            <v>СООРУЖЕНИЯ</v>
          </cell>
        </row>
        <row r="713">
          <cell r="A713">
            <v>2002</v>
          </cell>
          <cell r="B713">
            <v>0</v>
          </cell>
          <cell r="C713" t="str">
            <v>Теплотрасса</v>
          </cell>
          <cell r="E713">
            <v>11</v>
          </cell>
          <cell r="F713">
            <v>1991</v>
          </cell>
          <cell r="G713">
            <v>30119</v>
          </cell>
          <cell r="H713">
            <v>8.3</v>
          </cell>
          <cell r="K713">
            <v>652400.9</v>
          </cell>
          <cell r="L713">
            <v>54149.27470000001</v>
          </cell>
          <cell r="M713">
            <v>4512.439558333334</v>
          </cell>
          <cell r="N713">
            <v>595642.0217000002</v>
          </cell>
          <cell r="O713">
            <v>56758.878299999866</v>
          </cell>
          <cell r="P713">
            <v>0</v>
          </cell>
          <cell r="Q713">
            <v>4512.439558333334</v>
          </cell>
          <cell r="R713">
            <v>652400.9</v>
          </cell>
        </row>
        <row r="714">
          <cell r="C714" t="str">
            <v>ИТОГО</v>
          </cell>
          <cell r="F714" t="str">
            <v>СООРУЖЕНИЯ</v>
          </cell>
          <cell r="K714">
            <v>652400.9</v>
          </cell>
          <cell r="L714">
            <v>54149.27470000001</v>
          </cell>
          <cell r="M714">
            <v>4512.439558333334</v>
          </cell>
          <cell r="N714">
            <v>595642.0217000002</v>
          </cell>
          <cell r="O714">
            <v>56758.878299999866</v>
          </cell>
          <cell r="P714">
            <v>0</v>
          </cell>
          <cell r="Q714">
            <v>4512.439558333334</v>
          </cell>
          <cell r="R714">
            <v>652400.9</v>
          </cell>
        </row>
        <row r="715">
          <cell r="C715" t="str">
            <v>МАШИНЫ И ОБОРУДОВАНИЕ</v>
          </cell>
        </row>
        <row r="716">
          <cell r="A716">
            <v>2002</v>
          </cell>
          <cell r="B716">
            <v>0</v>
          </cell>
          <cell r="C716" t="str">
            <v>котёл Универсальный</v>
          </cell>
          <cell r="E716">
            <v>11</v>
          </cell>
          <cell r="F716">
            <v>1991</v>
          </cell>
          <cell r="G716">
            <v>40002</v>
          </cell>
          <cell r="H716">
            <v>5</v>
          </cell>
          <cell r="K716">
            <v>23500</v>
          </cell>
          <cell r="L716">
            <v>1175</v>
          </cell>
          <cell r="M716">
            <v>97.91666666666667</v>
          </cell>
          <cell r="N716">
            <v>12925</v>
          </cell>
          <cell r="O716">
            <v>10575</v>
          </cell>
          <cell r="P716">
            <v>0</v>
          </cell>
          <cell r="Q716">
            <v>97.91666666666667</v>
          </cell>
          <cell r="R716">
            <v>23500</v>
          </cell>
        </row>
        <row r="717">
          <cell r="A717">
            <v>2002</v>
          </cell>
          <cell r="B717">
            <v>0</v>
          </cell>
          <cell r="C717" t="str">
            <v>котёл Братск</v>
          </cell>
          <cell r="E717">
            <v>11</v>
          </cell>
          <cell r="F717">
            <v>1992</v>
          </cell>
          <cell r="G717">
            <v>40002</v>
          </cell>
          <cell r="H717">
            <v>5</v>
          </cell>
          <cell r="K717">
            <v>42500</v>
          </cell>
          <cell r="L717">
            <v>2125</v>
          </cell>
          <cell r="M717">
            <v>177.08333333333334</v>
          </cell>
          <cell r="N717">
            <v>21250</v>
          </cell>
          <cell r="O717">
            <v>21250</v>
          </cell>
          <cell r="P717">
            <v>0</v>
          </cell>
          <cell r="Q717">
            <v>177.08333333333334</v>
          </cell>
          <cell r="R717">
            <v>42500</v>
          </cell>
        </row>
        <row r="718">
          <cell r="A718">
            <v>2002</v>
          </cell>
          <cell r="B718">
            <v>0</v>
          </cell>
          <cell r="C718" t="str">
            <v>котёл Братск</v>
          </cell>
          <cell r="E718">
            <v>11</v>
          </cell>
          <cell r="F718">
            <v>1992</v>
          </cell>
          <cell r="G718">
            <v>40002</v>
          </cell>
          <cell r="H718">
            <v>5</v>
          </cell>
          <cell r="K718">
            <v>42500</v>
          </cell>
          <cell r="L718">
            <v>2125</v>
          </cell>
          <cell r="M718">
            <v>177.08333333333334</v>
          </cell>
          <cell r="N718">
            <v>21250</v>
          </cell>
          <cell r="O718">
            <v>21250</v>
          </cell>
          <cell r="P718">
            <v>0</v>
          </cell>
          <cell r="Q718">
            <v>177.08333333333334</v>
          </cell>
          <cell r="R718">
            <v>42500</v>
          </cell>
        </row>
        <row r="719">
          <cell r="C719" t="str">
            <v>ИТОГО</v>
          </cell>
          <cell r="F719" t="str">
            <v>МАШИНЫ И ОБОРУДОВАНИЕ</v>
          </cell>
          <cell r="K719">
            <v>108500</v>
          </cell>
          <cell r="L719">
            <v>5425</v>
          </cell>
          <cell r="M719">
            <v>452.08333333333337</v>
          </cell>
          <cell r="N719">
            <v>55425</v>
          </cell>
          <cell r="O719">
            <v>53075</v>
          </cell>
          <cell r="P719">
            <v>0</v>
          </cell>
          <cell r="Q719">
            <v>452.08333333333337</v>
          </cell>
        </row>
        <row r="720">
          <cell r="A720">
            <v>2002</v>
          </cell>
          <cell r="C720" t="str">
            <v>ИТОГО</v>
          </cell>
          <cell r="F720" t="str">
            <v>Совхоз Пугачёвский</v>
          </cell>
          <cell r="K720">
            <v>858784.1</v>
          </cell>
          <cell r="L720">
            <v>62021.35470000001</v>
          </cell>
          <cell r="M720">
            <v>5168.446225000001</v>
          </cell>
          <cell r="N720">
            <v>739161.9017000002</v>
          </cell>
          <cell r="O720">
            <v>119622.19829999986</v>
          </cell>
          <cell r="P720">
            <v>0</v>
          </cell>
          <cell r="Q720">
            <v>5168.446225000001</v>
          </cell>
          <cell r="R720">
            <v>85000</v>
          </cell>
        </row>
        <row r="721">
          <cell r="A721">
            <v>2002</v>
          </cell>
          <cell r="F721" t="str">
            <v>ИТК - 17 - ЖЭУ</v>
          </cell>
        </row>
        <row r="722">
          <cell r="C722" t="str">
            <v>ПЕРЕДАТОЧНЫЕ УСТРОЙСТВА</v>
          </cell>
        </row>
        <row r="723">
          <cell r="A723">
            <v>2002</v>
          </cell>
          <cell r="B723">
            <v>0</v>
          </cell>
          <cell r="C723" t="str">
            <v>Теплотрасса д8/4</v>
          </cell>
          <cell r="E723">
            <v>1</v>
          </cell>
          <cell r="F723">
            <v>1981</v>
          </cell>
          <cell r="G723">
            <v>30121</v>
          </cell>
          <cell r="H723">
            <v>4</v>
          </cell>
          <cell r="K723">
            <v>13884</v>
          </cell>
          <cell r="L723">
            <v>555.36</v>
          </cell>
          <cell r="M723">
            <v>46.28</v>
          </cell>
          <cell r="N723">
            <v>11662.56</v>
          </cell>
          <cell r="O723">
            <v>2221.4400000000005</v>
          </cell>
          <cell r="P723">
            <v>0</v>
          </cell>
          <cell r="Q723">
            <v>46.28</v>
          </cell>
        </row>
        <row r="724">
          <cell r="A724">
            <v>2002</v>
          </cell>
          <cell r="B724">
            <v>0</v>
          </cell>
          <cell r="C724" t="str">
            <v>Теплотрасса д8/3</v>
          </cell>
          <cell r="E724">
            <v>1</v>
          </cell>
          <cell r="F724">
            <v>1981</v>
          </cell>
          <cell r="G724">
            <v>30121</v>
          </cell>
          <cell r="H724">
            <v>4</v>
          </cell>
          <cell r="K724">
            <v>9750</v>
          </cell>
          <cell r="L724">
            <v>390</v>
          </cell>
          <cell r="M724">
            <v>32.5</v>
          </cell>
          <cell r="N724">
            <v>8190</v>
          </cell>
          <cell r="O724">
            <v>1560</v>
          </cell>
          <cell r="P724">
            <v>0</v>
          </cell>
          <cell r="Q724">
            <v>32.5</v>
          </cell>
        </row>
        <row r="725">
          <cell r="A725">
            <v>2002</v>
          </cell>
          <cell r="B725">
            <v>0</v>
          </cell>
          <cell r="C725" t="str">
            <v>Теплотрасса д5</v>
          </cell>
          <cell r="E725">
            <v>1</v>
          </cell>
          <cell r="F725">
            <v>1981</v>
          </cell>
          <cell r="G725">
            <v>30121</v>
          </cell>
          <cell r="H725">
            <v>4</v>
          </cell>
          <cell r="K725">
            <v>1450</v>
          </cell>
          <cell r="L725">
            <v>58</v>
          </cell>
          <cell r="M725">
            <v>4.833333333333333</v>
          </cell>
          <cell r="N725">
            <v>1218</v>
          </cell>
          <cell r="O725">
            <v>232</v>
          </cell>
          <cell r="P725">
            <v>0</v>
          </cell>
          <cell r="Q725">
            <v>4.833333333333333</v>
          </cell>
        </row>
        <row r="726">
          <cell r="A726">
            <v>2002</v>
          </cell>
          <cell r="B726">
            <v>0</v>
          </cell>
          <cell r="C726" t="str">
            <v>Теплотрасса д4/1</v>
          </cell>
          <cell r="E726">
            <v>1</v>
          </cell>
          <cell r="F726">
            <v>1981</v>
          </cell>
          <cell r="G726">
            <v>30121</v>
          </cell>
          <cell r="H726">
            <v>4</v>
          </cell>
          <cell r="K726">
            <v>4625</v>
          </cell>
          <cell r="L726">
            <v>185</v>
          </cell>
          <cell r="M726">
            <v>15.416666666666666</v>
          </cell>
          <cell r="N726">
            <v>3885</v>
          </cell>
          <cell r="O726">
            <v>740</v>
          </cell>
          <cell r="P726">
            <v>0</v>
          </cell>
          <cell r="Q726">
            <v>15.416666666666666</v>
          </cell>
        </row>
        <row r="727">
          <cell r="A727">
            <v>2002</v>
          </cell>
          <cell r="B727">
            <v>0</v>
          </cell>
          <cell r="C727" t="str">
            <v>Теплотрасса д6</v>
          </cell>
          <cell r="E727">
            <v>1</v>
          </cell>
          <cell r="F727">
            <v>1981</v>
          </cell>
          <cell r="G727">
            <v>30121</v>
          </cell>
          <cell r="H727">
            <v>4</v>
          </cell>
          <cell r="K727">
            <v>1290</v>
          </cell>
          <cell r="L727">
            <v>51.6</v>
          </cell>
          <cell r="M727">
            <v>4.3</v>
          </cell>
          <cell r="N727">
            <v>1083.6000000000001</v>
          </cell>
          <cell r="O727">
            <v>206.39999999999986</v>
          </cell>
          <cell r="P727">
            <v>0</v>
          </cell>
          <cell r="Q727">
            <v>4.3</v>
          </cell>
        </row>
        <row r="728">
          <cell r="A728">
            <v>2002</v>
          </cell>
          <cell r="B728">
            <v>0</v>
          </cell>
          <cell r="C728" t="str">
            <v>Теплотрасса д8/2</v>
          </cell>
          <cell r="E728">
            <v>1</v>
          </cell>
          <cell r="F728">
            <v>1981</v>
          </cell>
          <cell r="G728">
            <v>30121</v>
          </cell>
          <cell r="H728">
            <v>4</v>
          </cell>
          <cell r="K728">
            <v>15340</v>
          </cell>
          <cell r="L728">
            <v>613.6</v>
          </cell>
          <cell r="M728">
            <v>51.13333333333333</v>
          </cell>
          <cell r="N728">
            <v>12885.6</v>
          </cell>
          <cell r="O728">
            <v>2454.3999999999996</v>
          </cell>
          <cell r="P728">
            <v>0</v>
          </cell>
          <cell r="Q728">
            <v>51.13333333333333</v>
          </cell>
        </row>
        <row r="729">
          <cell r="A729">
            <v>2002</v>
          </cell>
          <cell r="B729">
            <v>0</v>
          </cell>
          <cell r="C729" t="str">
            <v>Теплотрасса д5</v>
          </cell>
          <cell r="E729">
            <v>1</v>
          </cell>
          <cell r="F729">
            <v>1981</v>
          </cell>
          <cell r="G729">
            <v>30121</v>
          </cell>
          <cell r="H729">
            <v>4</v>
          </cell>
          <cell r="K729">
            <v>3904</v>
          </cell>
          <cell r="L729">
            <v>156.16</v>
          </cell>
          <cell r="M729">
            <v>13.013333333333334</v>
          </cell>
          <cell r="N729">
            <v>3279.36</v>
          </cell>
          <cell r="O729">
            <v>624.6399999999999</v>
          </cell>
          <cell r="P729">
            <v>0</v>
          </cell>
          <cell r="Q729">
            <v>13.013333333333334</v>
          </cell>
        </row>
        <row r="730">
          <cell r="A730">
            <v>2002</v>
          </cell>
          <cell r="B730">
            <v>0</v>
          </cell>
          <cell r="C730" t="str">
            <v>Теплотрасса д8</v>
          </cell>
          <cell r="E730">
            <v>1</v>
          </cell>
          <cell r="F730">
            <v>1981</v>
          </cell>
          <cell r="G730">
            <v>30121</v>
          </cell>
          <cell r="H730">
            <v>4</v>
          </cell>
          <cell r="K730">
            <v>1250</v>
          </cell>
          <cell r="L730">
            <v>50</v>
          </cell>
          <cell r="M730">
            <v>4.166666666666667</v>
          </cell>
          <cell r="N730">
            <v>1050</v>
          </cell>
          <cell r="O730">
            <v>200</v>
          </cell>
          <cell r="P730">
            <v>0</v>
          </cell>
          <cell r="Q730">
            <v>4.166666666666667</v>
          </cell>
        </row>
        <row r="731">
          <cell r="A731">
            <v>2002</v>
          </cell>
          <cell r="B731">
            <v>0</v>
          </cell>
          <cell r="C731" t="str">
            <v>Теплотрасса д7</v>
          </cell>
          <cell r="E731">
            <v>1</v>
          </cell>
          <cell r="F731">
            <v>1981</v>
          </cell>
          <cell r="G731">
            <v>30121</v>
          </cell>
          <cell r="H731">
            <v>4</v>
          </cell>
          <cell r="K731">
            <v>1940</v>
          </cell>
          <cell r="L731">
            <v>77.6</v>
          </cell>
          <cell r="M731">
            <v>6.466666666666666</v>
          </cell>
          <cell r="N731">
            <v>1629.6</v>
          </cell>
          <cell r="O731">
            <v>310.4000000000001</v>
          </cell>
          <cell r="P731">
            <v>0</v>
          </cell>
          <cell r="Q731">
            <v>6.466666666666666</v>
          </cell>
        </row>
        <row r="732">
          <cell r="A732">
            <v>2002</v>
          </cell>
          <cell r="B732">
            <v>0</v>
          </cell>
          <cell r="C732" t="str">
            <v>Теплотрасса д4/1</v>
          </cell>
          <cell r="E732">
            <v>1</v>
          </cell>
          <cell r="F732">
            <v>1981</v>
          </cell>
          <cell r="G732">
            <v>30121</v>
          </cell>
          <cell r="H732">
            <v>4</v>
          </cell>
          <cell r="K732">
            <v>1450</v>
          </cell>
          <cell r="L732">
            <v>58</v>
          </cell>
          <cell r="M732">
            <v>4.833333333333333</v>
          </cell>
          <cell r="N732">
            <v>1218</v>
          </cell>
          <cell r="O732">
            <v>232</v>
          </cell>
          <cell r="P732">
            <v>0</v>
          </cell>
          <cell r="Q732">
            <v>4.833333333333333</v>
          </cell>
        </row>
        <row r="733">
          <cell r="A733">
            <v>2002</v>
          </cell>
          <cell r="B733">
            <v>0</v>
          </cell>
          <cell r="C733" t="str">
            <v>Теплотрасса д3/1</v>
          </cell>
          <cell r="E733">
            <v>1</v>
          </cell>
          <cell r="F733">
            <v>1981</v>
          </cell>
          <cell r="G733">
            <v>30121</v>
          </cell>
          <cell r="H733">
            <v>4</v>
          </cell>
          <cell r="K733">
            <v>6840</v>
          </cell>
          <cell r="L733">
            <v>273.6</v>
          </cell>
          <cell r="M733">
            <v>22.8</v>
          </cell>
          <cell r="N733">
            <v>5745.6</v>
          </cell>
          <cell r="O733">
            <v>1094.3999999999996</v>
          </cell>
          <cell r="P733">
            <v>0</v>
          </cell>
          <cell r="Q733">
            <v>22.8</v>
          </cell>
        </row>
        <row r="734">
          <cell r="A734">
            <v>2002</v>
          </cell>
          <cell r="B734">
            <v>0</v>
          </cell>
          <cell r="C734" t="str">
            <v>Теплотрасса 8/1</v>
          </cell>
          <cell r="E734">
            <v>1</v>
          </cell>
          <cell r="F734">
            <v>1981</v>
          </cell>
          <cell r="G734">
            <v>30121</v>
          </cell>
          <cell r="H734">
            <v>4</v>
          </cell>
          <cell r="K734">
            <v>8100</v>
          </cell>
          <cell r="L734">
            <v>324</v>
          </cell>
          <cell r="M734">
            <v>27</v>
          </cell>
          <cell r="N734">
            <v>6804</v>
          </cell>
          <cell r="O734">
            <v>1296</v>
          </cell>
          <cell r="P734">
            <v>0</v>
          </cell>
          <cell r="Q734">
            <v>27</v>
          </cell>
        </row>
        <row r="735">
          <cell r="A735">
            <v>2002</v>
          </cell>
          <cell r="C735" t="str">
            <v>ИТОГО</v>
          </cell>
          <cell r="F735" t="str">
            <v>ПЕРЕДАТОЧНЫЕ УСТРОЙСТВА</v>
          </cell>
          <cell r="K735">
            <v>69823</v>
          </cell>
          <cell r="L735">
            <v>2792.92</v>
          </cell>
          <cell r="M735">
            <v>232.74333333333334</v>
          </cell>
          <cell r="N735">
            <v>58651.31999999999</v>
          </cell>
          <cell r="O735">
            <v>11171.679999999998</v>
          </cell>
          <cell r="P735">
            <v>0</v>
          </cell>
          <cell r="Q735">
            <v>232.74333333333334</v>
          </cell>
          <cell r="R735">
            <v>0</v>
          </cell>
        </row>
        <row r="736">
          <cell r="A736">
            <v>2002</v>
          </cell>
          <cell r="C736" t="str">
            <v>итого</v>
          </cell>
          <cell r="F736" t="str">
            <v>ИТК - 17 - ЖЭУ</v>
          </cell>
          <cell r="K736">
            <v>69823</v>
          </cell>
          <cell r="L736">
            <v>2792.92</v>
          </cell>
          <cell r="M736">
            <v>232.74333333333334</v>
          </cell>
          <cell r="N736">
            <v>58651.31999999999</v>
          </cell>
          <cell r="O736">
            <v>11171.679999999998</v>
          </cell>
          <cell r="P736">
            <v>0</v>
          </cell>
          <cell r="Q736">
            <v>232.74333333333334</v>
          </cell>
          <cell r="R736">
            <v>0</v>
          </cell>
        </row>
        <row r="737">
          <cell r="A737">
            <v>2002</v>
          </cell>
          <cell r="C737" t="str">
            <v>ВСЕГО</v>
          </cell>
          <cell r="I737">
            <v>440817877902</v>
          </cell>
          <cell r="K737">
            <v>329743145.36849016</v>
          </cell>
          <cell r="L737">
            <v>3501538.545820644</v>
          </cell>
          <cell r="M737">
            <v>261164.21409648153</v>
          </cell>
          <cell r="N737">
            <v>89430337.44702438</v>
          </cell>
          <cell r="O737">
            <v>252074626.02544397</v>
          </cell>
          <cell r="P737">
            <v>11858265.45441027</v>
          </cell>
          <cell r="Q737">
            <v>261164.21409648153</v>
          </cell>
          <cell r="R737">
            <v>43400504.48999999</v>
          </cell>
        </row>
        <row r="738">
          <cell r="A738">
            <v>2002</v>
          </cell>
          <cell r="Q738" t="str">
            <v/>
          </cell>
        </row>
        <row r="767">
          <cell r="Q767" t="str">
            <v/>
          </cell>
        </row>
        <row r="768">
          <cell r="Q768" t="str">
            <v/>
          </cell>
        </row>
        <row r="769">
          <cell r="E769" t="str">
            <v>РАСЧЕТ ОСНОВНЫХ СРЕДСТВ НА 1 ЯНВАРЯ  2000  ГОДА</v>
          </cell>
          <cell r="Q769" t="str">
            <v/>
          </cell>
          <cell r="R769" t="str">
            <v/>
          </cell>
          <cell r="S769" t="str">
            <v/>
          </cell>
        </row>
        <row r="770">
          <cell r="Q770" t="str">
            <v/>
          </cell>
          <cell r="R770" t="str">
            <v/>
          </cell>
          <cell r="S770" t="str">
            <v/>
          </cell>
        </row>
        <row r="771">
          <cell r="F771" t="str">
            <v>ГОД</v>
          </cell>
          <cell r="G771" t="str">
            <v>ШИФР</v>
          </cell>
          <cell r="H771" t="str">
            <v>НОРМЫ</v>
          </cell>
          <cell r="I771" t="str">
            <v>ПЕРВОНАЧАЛЬНАЯ</v>
          </cell>
          <cell r="J771" t="str">
            <v>  КОЭФ.</v>
          </cell>
          <cell r="Q771" t="str">
            <v/>
          </cell>
          <cell r="R771" t="str">
            <v>ПРИХОД</v>
          </cell>
          <cell r="S771" t="str">
            <v>РАСХОД</v>
          </cell>
        </row>
        <row r="772">
          <cell r="E772" t="str">
            <v>НАИМЕНОВАНИЕ</v>
          </cell>
          <cell r="F772" t="str">
            <v>ВВОДА</v>
          </cell>
          <cell r="G772" t="str">
            <v>АМОРТИ-</v>
          </cell>
          <cell r="H772" t="str">
            <v>АМОРТИ-</v>
          </cell>
          <cell r="I772" t="str">
            <v>СТОИМОСТЬ</v>
          </cell>
          <cell r="J772" t="str">
            <v>  ПЕРЕ-</v>
          </cell>
          <cell r="K772" t="str">
            <v>БАЛАНСОВАЯ</v>
          </cell>
          <cell r="L772" t="str">
            <v>НАЧИСЛЕНИЕ АМОРТИЗАЦИИ</v>
          </cell>
          <cell r="N772" t="str">
            <v>НАЧИСЛЕНИЕ</v>
          </cell>
          <cell r="O772" t="str">
            <v>ОСТАТОЧНАЯ</v>
          </cell>
          <cell r="Q772" t="str">
            <v>ФАКТИЧЕСКАЯ</v>
          </cell>
        </row>
        <row r="773">
          <cell r="G773" t="str">
            <v>ЗАЦИИ</v>
          </cell>
          <cell r="H773" t="str">
            <v>ЗАЦИИ</v>
          </cell>
          <cell r="I773" t="str">
            <v>(баланс.стоим-ть</v>
          </cell>
          <cell r="J773" t="str">
            <v>  ОЦЕНКИ</v>
          </cell>
          <cell r="K773" t="str">
            <v>СТОИМОСТЬ</v>
          </cell>
          <cell r="L773" t="str">
            <v>ЗА ГОД</v>
          </cell>
          <cell r="M773" t="str">
            <v>ЗА МЕСЯЦ</v>
          </cell>
          <cell r="N773" t="str">
            <v>ИЗНОСА</v>
          </cell>
          <cell r="O773" t="str">
            <v>СТОИМОСТЬ</v>
          </cell>
          <cell r="Q773" t="str">
            <v>АМОРТИЗАЦИЯ</v>
          </cell>
        </row>
        <row r="774">
          <cell r="I774" t="str">
            <v>1996 г.</v>
          </cell>
          <cell r="J774" t="str">
            <v>  (факт)</v>
          </cell>
          <cell r="K774" t="str">
            <v/>
          </cell>
          <cell r="Q774" t="str">
            <v>НА МЕСЯЦ</v>
          </cell>
        </row>
        <row r="776">
          <cell r="E776" t="str">
            <v>ЖИЛЬЕ</v>
          </cell>
          <cell r="I776">
            <v>413977388904</v>
          </cell>
          <cell r="J776">
            <v>55.8</v>
          </cell>
          <cell r="K776">
            <v>304549728.33496994</v>
          </cell>
          <cell r="L776">
            <v>2708906.347943562</v>
          </cell>
          <cell r="M776">
            <v>196045.22323455822</v>
          </cell>
          <cell r="N776">
            <v>75469136.82627574</v>
          </cell>
          <cell r="O776">
            <v>239152683.93819654</v>
          </cell>
          <cell r="Q776">
            <v>196045.22323455822</v>
          </cell>
          <cell r="R776">
            <v>13559167.29</v>
          </cell>
          <cell r="S776">
            <v>75970.73</v>
          </cell>
        </row>
        <row r="777">
          <cell r="E777" t="str">
            <v>ПЕРЕДАТОЧНЫЕ УСТРОЙСТВА</v>
          </cell>
          <cell r="I777" t="e">
            <v>#REF!</v>
          </cell>
          <cell r="J777" t="e">
            <v>#REF!</v>
          </cell>
          <cell r="K777">
            <v>5227120.541</v>
          </cell>
          <cell r="L777">
            <v>322515.26047700003</v>
          </cell>
          <cell r="M777">
            <v>26614.092039583342</v>
          </cell>
          <cell r="N777">
            <v>4240030.416790001</v>
          </cell>
          <cell r="O777">
            <v>2412055.6996930004</v>
          </cell>
          <cell r="Q777">
            <v>26614.092039583342</v>
          </cell>
          <cell r="R777">
            <v>0</v>
          </cell>
          <cell r="S777">
            <v>0</v>
          </cell>
        </row>
        <row r="778">
          <cell r="E778" t="str">
            <v>СООРУЖЕНИЯ</v>
          </cell>
          <cell r="I778">
            <v>1610778682</v>
          </cell>
          <cell r="J778">
            <v>11.879999999999999</v>
          </cell>
          <cell r="K778">
            <v>2208353.34116</v>
          </cell>
          <cell r="L778">
            <v>99376.06771012001</v>
          </cell>
          <cell r="M778">
            <v>8281.338975843335</v>
          </cell>
          <cell r="N778">
            <v>1329483.65212984</v>
          </cell>
          <cell r="O778">
            <v>813022.476778</v>
          </cell>
          <cell r="Q778">
            <v>8281.338975843335</v>
          </cell>
          <cell r="R778">
            <v>652400.9</v>
          </cell>
          <cell r="S778">
            <v>0</v>
          </cell>
        </row>
        <row r="779">
          <cell r="E779" t="str">
            <v>МАШИНЫ И ОБОРУДОВАНИЯ</v>
          </cell>
          <cell r="I779" t="e">
            <v>#REF!</v>
          </cell>
          <cell r="J779" t="e">
            <v>#REF!</v>
          </cell>
          <cell r="K779">
            <v>3960791.30636</v>
          </cell>
          <cell r="L779">
            <v>128923.74937096</v>
          </cell>
          <cell r="M779">
            <v>10103.263239246668</v>
          </cell>
          <cell r="N779">
            <v>2774497.28188076</v>
          </cell>
          <cell r="O779">
            <v>1214024.97422924</v>
          </cell>
          <cell r="Q779">
            <v>10103.263239246668</v>
          </cell>
          <cell r="R779">
            <v>45000</v>
          </cell>
          <cell r="S779">
            <v>0</v>
          </cell>
        </row>
        <row r="780">
          <cell r="E780" t="str">
            <v>ЗДАНИЯ</v>
          </cell>
          <cell r="I780" t="e">
            <v>#REF!</v>
          </cell>
          <cell r="J780" t="e">
            <v>#REF!</v>
          </cell>
          <cell r="K780">
            <v>12206586.365999999</v>
          </cell>
          <cell r="L780">
            <v>164955.80967699998</v>
          </cell>
          <cell r="M780">
            <v>13731.54038975</v>
          </cell>
          <cell r="N780">
            <v>4354884.816315</v>
          </cell>
          <cell r="O780">
            <v>7534537.822150001</v>
          </cell>
          <cell r="Q780">
            <v>13731.54038975</v>
          </cell>
          <cell r="R780">
            <v>0</v>
          </cell>
          <cell r="S780">
            <v>0</v>
          </cell>
        </row>
        <row r="781">
          <cell r="E781" t="str">
            <v>ТРАНСПОРТНЫЕ УСТРОЙСТВА</v>
          </cell>
          <cell r="I781" t="e">
            <v>#REF!</v>
          </cell>
          <cell r="J781" t="e">
            <v>#REF!</v>
          </cell>
          <cell r="K781">
            <v>1475319.2019999998</v>
          </cell>
          <cell r="L781">
            <v>72320.92708499997</v>
          </cell>
          <cell r="M781">
            <v>6026.743923750003</v>
          </cell>
          <cell r="N781">
            <v>1208590.243023</v>
          </cell>
          <cell r="O781">
            <v>255281.60854499994</v>
          </cell>
          <cell r="Q781">
            <v>6026.743923750003</v>
          </cell>
          <cell r="R781">
            <v>156753.69</v>
          </cell>
          <cell r="S781">
            <v>0</v>
          </cell>
        </row>
        <row r="782">
          <cell r="E782" t="str">
            <v>ХОЗ. ИНВЕНТАРЬ ПРОИЗВОД.</v>
          </cell>
          <cell r="I782">
            <v>39446304</v>
          </cell>
          <cell r="J782">
            <v>24.310000000000002</v>
          </cell>
          <cell r="K782">
            <v>30246.277000000002</v>
          </cell>
          <cell r="L782">
            <v>290.38355699999994</v>
          </cell>
          <cell r="M782">
            <v>7.8456270833333335</v>
          </cell>
          <cell r="N782">
            <v>53714.21061000001</v>
          </cell>
          <cell r="O782">
            <v>1002.5318999999998</v>
          </cell>
          <cell r="Q782">
            <v>7.8456270833333335</v>
          </cell>
          <cell r="R782">
            <v>0</v>
          </cell>
          <cell r="S782">
            <v>0</v>
          </cell>
        </row>
        <row r="783">
          <cell r="E783" t="str">
            <v>ЖИЛЫЕ АРЕНДОВАННЫЕ</v>
          </cell>
          <cell r="K783">
            <v>244900.23377</v>
          </cell>
          <cell r="L783">
            <v>1987.55307016</v>
          </cell>
          <cell r="M783">
            <v>161.6917558466667</v>
          </cell>
          <cell r="N783">
            <v>58807.044344800015</v>
          </cell>
          <cell r="O783">
            <v>187794.2614252</v>
          </cell>
          <cell r="Q783">
            <v>161.6917558466667</v>
          </cell>
        </row>
        <row r="784">
          <cell r="E784" t="str">
            <v>НЕЖИЛЫЕ АРЕНДОВАННЫЕ</v>
          </cell>
          <cell r="I784" t="e">
            <v>#REF!</v>
          </cell>
          <cell r="J784" t="e">
            <v>#REF!</v>
          </cell>
          <cell r="K784">
            <v>1796462.12877</v>
          </cell>
          <cell r="L784">
            <v>35291.01724943</v>
          </cell>
          <cell r="M784">
            <v>600.97725</v>
          </cell>
          <cell r="N784">
            <v>2687857.44208724</v>
          </cell>
          <cell r="O784">
            <v>455192.124</v>
          </cell>
          <cell r="Q784">
            <v>600.97725</v>
          </cell>
        </row>
        <row r="785">
          <cell r="Q785" t="str">
            <v/>
          </cell>
        </row>
        <row r="786">
          <cell r="E786" t="str">
            <v>ИТОГО</v>
          </cell>
          <cell r="I786" t="e">
            <v>#REF!</v>
          </cell>
          <cell r="J786" t="e">
            <v>#REF!</v>
          </cell>
          <cell r="K786">
            <v>329658145.36849</v>
          </cell>
          <cell r="L786">
            <v>3497288.5458206427</v>
          </cell>
          <cell r="M786">
            <v>260810.0474298149</v>
          </cell>
          <cell r="N786">
            <v>89430337.44702435</v>
          </cell>
          <cell r="O786">
            <v>251382609.05149177</v>
          </cell>
          <cell r="Q786">
            <v>260810.0474298149</v>
          </cell>
        </row>
        <row r="787">
          <cell r="Q787" t="str">
            <v/>
          </cell>
        </row>
        <row r="788">
          <cell r="F788" t="str">
            <v>АМОРТИЗАЦИЯ НА 1 ЯНВАРЯ 2000 г.</v>
          </cell>
          <cell r="Q788" t="str">
            <v/>
          </cell>
        </row>
        <row r="790">
          <cell r="E790" t="str">
            <v>НАИМЕНОВАНИЕ</v>
          </cell>
          <cell r="F790" t="str">
            <v>ГОД</v>
          </cell>
          <cell r="G790" t="str">
            <v>ШИФР</v>
          </cell>
          <cell r="H790" t="str">
            <v>НОРМЫ</v>
          </cell>
          <cell r="I790" t="str">
            <v>ПЕРВОНАЧАЛЬНАЯ</v>
          </cell>
          <cell r="J790" t="str">
            <v>  КОЭФ.</v>
          </cell>
          <cell r="K790" t="str">
            <v>БАЛАНСОВАЯ</v>
          </cell>
          <cell r="L790" t="str">
            <v>НАЧИСЛЕНИЕ АМОРТИЗАЦИИ</v>
          </cell>
          <cell r="N790" t="str">
            <v>НАЧИСЛЕНИЕ</v>
          </cell>
          <cell r="O790" t="str">
            <v>ОСТАТОЧНАЯ</v>
          </cell>
          <cell r="Q790" t="str">
            <v>ФАКТИЧЕСКАЯ</v>
          </cell>
        </row>
        <row r="791">
          <cell r="F791" t="str">
            <v>ВВОДА</v>
          </cell>
          <cell r="G791" t="str">
            <v>АМОРТИ-</v>
          </cell>
          <cell r="H791" t="str">
            <v>АМОРТИ-</v>
          </cell>
          <cell r="I791" t="str">
            <v>СТОИМОСТЬ</v>
          </cell>
          <cell r="J791" t="str">
            <v>  ПЕРЕ-</v>
          </cell>
          <cell r="K791" t="str">
            <v>СТОИМОСТЬ</v>
          </cell>
          <cell r="N791" t="str">
            <v>ИЗНОСА</v>
          </cell>
          <cell r="O791" t="str">
            <v>СТОИМОСТЬ</v>
          </cell>
          <cell r="Q791" t="str">
            <v>АМОРТИЗАЦИЯ</v>
          </cell>
        </row>
        <row r="792">
          <cell r="G792" t="str">
            <v>ЗАЦИИ</v>
          </cell>
          <cell r="H792" t="str">
            <v>ЗАЦИИ</v>
          </cell>
          <cell r="I792" t="str">
            <v>(баланс.стоим-ть</v>
          </cell>
          <cell r="J792" t="str">
            <v>  ОЦЕНКИ</v>
          </cell>
          <cell r="K792" t="str">
            <v/>
          </cell>
          <cell r="L792" t="str">
            <v>ЗА ГОД</v>
          </cell>
          <cell r="M792" t="str">
            <v>ЗА МЕСЯЦ</v>
          </cell>
          <cell r="Q792" t="str">
            <v>НА МЕСЯЦ</v>
          </cell>
        </row>
        <row r="793">
          <cell r="I793" t="str">
            <v>1996 г.</v>
          </cell>
          <cell r="J793" t="str">
            <v>  (факт)</v>
          </cell>
          <cell r="K793" t="str">
            <v/>
          </cell>
          <cell r="Q793" t="str">
            <v/>
          </cell>
        </row>
        <row r="795">
          <cell r="E795" t="str">
            <v>ОБЩИЙ ИТОГ ПО ЖИЛЬЮ</v>
          </cell>
          <cell r="I795">
            <v>413977388904</v>
          </cell>
          <cell r="J795">
            <v>55.8</v>
          </cell>
          <cell r="K795">
            <v>304549728.33496994</v>
          </cell>
          <cell r="L795">
            <v>2708906.347943562</v>
          </cell>
          <cell r="M795">
            <v>196045.22323455822</v>
          </cell>
          <cell r="N795">
            <v>75469136.82627574</v>
          </cell>
          <cell r="O795">
            <v>239152683.93819654</v>
          </cell>
          <cell r="Q795">
            <v>196045.22323455822</v>
          </cell>
        </row>
        <row r="796">
          <cell r="E796" t="str">
            <v>ОБЩИЙ ИТОГ ПО ГОСТИНИЦЕ</v>
          </cell>
          <cell r="I796">
            <v>3225432408</v>
          </cell>
          <cell r="J796">
            <v>29.04</v>
          </cell>
          <cell r="K796">
            <v>2449310.422</v>
          </cell>
          <cell r="L796">
            <v>24841.464067</v>
          </cell>
          <cell r="M796">
            <v>2019.24983625</v>
          </cell>
          <cell r="N796">
            <v>761783.1733100001</v>
          </cell>
          <cell r="O796">
            <v>1690582.0676</v>
          </cell>
          <cell r="Q796">
            <v>2019.24983625</v>
          </cell>
        </row>
        <row r="797">
          <cell r="E797" t="str">
            <v>ОБЩИЙ ИТОГ ПО БАНЕ</v>
          </cell>
          <cell r="I797">
            <v>1274302458</v>
          </cell>
          <cell r="J797">
            <v>17.48</v>
          </cell>
          <cell r="K797">
            <v>1201822.338</v>
          </cell>
          <cell r="L797">
            <v>19956.73751</v>
          </cell>
          <cell r="M797">
            <v>1403.6947925</v>
          </cell>
          <cell r="N797">
            <v>1354227.683641</v>
          </cell>
          <cell r="O797">
            <v>149991.58697399998</v>
          </cell>
          <cell r="Q797">
            <v>1403.6947925</v>
          </cell>
        </row>
        <row r="798">
          <cell r="E798" t="str">
            <v>ОБЩИЙ ИТОГ ПО ПРАЧЕЧНОЙ</v>
          </cell>
          <cell r="I798">
            <v>346825452</v>
          </cell>
          <cell r="J798">
            <v>8.69</v>
          </cell>
          <cell r="K798">
            <v>372031.429</v>
          </cell>
          <cell r="L798">
            <v>5206.730379</v>
          </cell>
          <cell r="M798">
            <v>433.89419825</v>
          </cell>
          <cell r="N798">
            <v>223174.47637</v>
          </cell>
          <cell r="O798">
            <v>148856.95263</v>
          </cell>
          <cell r="Q798">
            <v>433.89419825</v>
          </cell>
        </row>
        <row r="799">
          <cell r="E799" t="str">
            <v>ОБЩИЙ ИТОГ ПО СПЕЦ.ОТХ</v>
          </cell>
          <cell r="I799">
            <v>1317337243</v>
          </cell>
          <cell r="J799">
            <v>30.6</v>
          </cell>
          <cell r="K799">
            <v>1508976.0749999997</v>
          </cell>
          <cell r="L799">
            <v>71394.87568499998</v>
          </cell>
          <cell r="M799">
            <v>5866.239640416669</v>
          </cell>
          <cell r="N799">
            <v>1250395.7950229999</v>
          </cell>
          <cell r="O799">
            <v>247132.92954499993</v>
          </cell>
          <cell r="Q799">
            <v>5866.239640416669</v>
          </cell>
        </row>
        <row r="800">
          <cell r="E800" t="str">
            <v>ОБЩИЙ ИТОГ ПО КОТЕЛЬНОЙ СЗМР</v>
          </cell>
          <cell r="I800">
            <v>12542119384</v>
          </cell>
          <cell r="J800">
            <v>38.17</v>
          </cell>
          <cell r="K800">
            <v>13210585.893000001</v>
          </cell>
          <cell r="L800">
            <v>453248.803261</v>
          </cell>
          <cell r="M800">
            <v>37770.73360508334</v>
          </cell>
          <cell r="N800">
            <v>7048349.605736</v>
          </cell>
          <cell r="O800">
            <v>6964893.304435</v>
          </cell>
          <cell r="Q800">
            <v>37770.73360508334</v>
          </cell>
        </row>
        <row r="801">
          <cell r="E801" t="str">
            <v>ОБЩИЙ ИТОГ ПО ЖЭУ</v>
          </cell>
          <cell r="I801">
            <v>1732520758</v>
          </cell>
          <cell r="J801">
            <v>49.16</v>
          </cell>
          <cell r="K801">
            <v>981461.08228</v>
          </cell>
          <cell r="L801">
            <v>21742.77316908</v>
          </cell>
          <cell r="M801">
            <v>1786.10313909</v>
          </cell>
          <cell r="N801">
            <v>238591.46476260002</v>
          </cell>
          <cell r="O801">
            <v>90066.20341523999</v>
          </cell>
          <cell r="Q801">
            <v>1786.10313909</v>
          </cell>
        </row>
        <row r="802">
          <cell r="E802" t="str">
            <v>ОБЩИЙ ИТОГ ПО СЕНИЦЫ</v>
          </cell>
          <cell r="I802">
            <v>6351210015</v>
          </cell>
          <cell r="J802">
            <v>15.923</v>
          </cell>
          <cell r="K802">
            <v>3190818.2339999997</v>
          </cell>
          <cell r="L802">
            <v>107610.88144800001</v>
          </cell>
          <cell r="M802">
            <v>8453.247953833334</v>
          </cell>
          <cell r="N802">
            <v>1168566.5374250002</v>
          </cell>
          <cell r="O802">
            <v>2067557.1852840001</v>
          </cell>
          <cell r="Q802">
            <v>8453.247953833334</v>
          </cell>
        </row>
        <row r="803">
          <cell r="E803" t="str">
            <v>ОБЩИЙ ИТОГ ПО СПАСАТЕЛЬНОЙ СТАНЦИИ</v>
          </cell>
          <cell r="I803" t="e">
            <v>#REF!</v>
          </cell>
          <cell r="J803" t="e">
            <v>#REF!</v>
          </cell>
          <cell r="K803">
            <v>37317.127</v>
          </cell>
          <cell r="L803">
            <v>1926.0513999999998</v>
          </cell>
          <cell r="M803">
            <v>160.50428333333332</v>
          </cell>
          <cell r="N803">
            <v>29168.447999999997</v>
          </cell>
          <cell r="O803">
            <v>8148.679</v>
          </cell>
          <cell r="Q803">
            <v>160.50428333333332</v>
          </cell>
        </row>
        <row r="804">
          <cell r="E804" t="str">
            <v>ОБЩИЙ ИТОГ ПО КОНТОРЕ</v>
          </cell>
          <cell r="K804">
            <v>20626.141</v>
          </cell>
          <cell r="L804">
            <v>1828.6573199999998</v>
          </cell>
          <cell r="M804">
            <v>152.38810999999998</v>
          </cell>
          <cell r="N804">
            <v>11416.69116</v>
          </cell>
          <cell r="O804">
            <v>9209.449840000001</v>
          </cell>
          <cell r="Q804">
            <v>152.38810999999998</v>
          </cell>
        </row>
        <row r="805">
          <cell r="E805" t="str">
            <v>ОБЩИЙ ИТОГ ПО ВЕЩЕВОМУ РЫНКУ</v>
          </cell>
          <cell r="K805">
            <v>5838</v>
          </cell>
          <cell r="L805">
            <v>612.99</v>
          </cell>
          <cell r="M805">
            <v>51.0825</v>
          </cell>
          <cell r="N805">
            <v>4290.93</v>
          </cell>
          <cell r="O805">
            <v>1547.0699999999997</v>
          </cell>
          <cell r="Q805">
            <v>51.0825</v>
          </cell>
        </row>
        <row r="806">
          <cell r="E806" t="str">
            <v>ОБЩИЙ ИТОГ ПО сов. ПУГАЧЁВСКИЙ</v>
          </cell>
          <cell r="K806">
            <v>858784.1</v>
          </cell>
          <cell r="L806">
            <v>62021.35470000001</v>
          </cell>
          <cell r="M806">
            <v>5168.446225000001</v>
          </cell>
          <cell r="N806">
            <v>739161.9017000002</v>
          </cell>
          <cell r="O806">
            <v>119622.19829999986</v>
          </cell>
          <cell r="Q806">
            <v>5168.446225000001</v>
          </cell>
        </row>
        <row r="807">
          <cell r="E807" t="str">
            <v>ОБЩИЙ ИТОГ ПО КОТЕЛЬНОЙ 191 КВАРТАЛА</v>
          </cell>
          <cell r="K807">
            <v>454226.451</v>
          </cell>
          <cell r="L807">
            <v>8287.176324</v>
          </cell>
          <cell r="M807">
            <v>690.598027</v>
          </cell>
          <cell r="N807">
            <v>936593.533343</v>
          </cell>
          <cell r="O807">
            <v>111178.12531</v>
          </cell>
          <cell r="Q807">
            <v>690.598027</v>
          </cell>
        </row>
        <row r="808">
          <cell r="E808" t="str">
            <v>ОБЩИЙ ИТОГ ПО КОТЕЛЬНОЙ 66 КВАРТАЛА</v>
          </cell>
          <cell r="K808">
            <v>305942.74124</v>
          </cell>
          <cell r="L808">
            <v>6910.782614</v>
          </cell>
          <cell r="M808">
            <v>575.8985511666667</v>
          </cell>
          <cell r="N808">
            <v>136829.060278</v>
          </cell>
          <cell r="O808">
            <v>169113.68096199998</v>
          </cell>
          <cell r="Q808">
            <v>575.8985511666667</v>
          </cell>
        </row>
        <row r="809">
          <cell r="E809" t="str">
            <v>ОБЩИЙ ИТОГ ПО ПРОМЫШЛЕННИКУ</v>
          </cell>
          <cell r="K809">
            <v>440854</v>
          </cell>
          <cell r="L809">
            <v>0</v>
          </cell>
          <cell r="M809">
            <v>0</v>
          </cell>
          <cell r="N809">
            <v>0</v>
          </cell>
          <cell r="O809">
            <v>440854</v>
          </cell>
          <cell r="Q809">
            <v>0</v>
          </cell>
        </row>
        <row r="810">
          <cell r="E810" t="str">
            <v>ОБЩИЙ ИТОГ ПО ИТК - 17</v>
          </cell>
          <cell r="K810">
            <v>69823</v>
          </cell>
          <cell r="L810">
            <v>2792.92</v>
          </cell>
          <cell r="M810">
            <v>232.74333333333334</v>
          </cell>
          <cell r="N810">
            <v>58651.31999999999</v>
          </cell>
          <cell r="O810">
            <v>11171.679999999998</v>
          </cell>
          <cell r="Q810">
            <v>232.74333333333334</v>
          </cell>
        </row>
        <row r="811">
          <cell r="E811" t="str">
            <v>ВСЕГО</v>
          </cell>
          <cell r="I811" t="e">
            <v>#REF!</v>
          </cell>
          <cell r="J811" t="e">
            <v>#REF!</v>
          </cell>
          <cell r="K811">
            <v>329658145.3684899</v>
          </cell>
          <cell r="L811">
            <v>3497288.5458206427</v>
          </cell>
          <cell r="M811">
            <v>260810.0474298149</v>
          </cell>
          <cell r="N811">
            <v>89430337.44702433</v>
          </cell>
          <cell r="O811">
            <v>251382609.0514918</v>
          </cell>
          <cell r="Q811">
            <v>260810.0474298149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рибыль 3кв"/>
      <sheetName val="Бюджет доходов 3кв"/>
      <sheetName val="БПр (3 кв)"/>
      <sheetName val="Прибыль (6мес)"/>
      <sheetName val="Исп БПр (6мес)"/>
      <sheetName val="прибыль, сс 6 мес"/>
      <sheetName val="6 мес по сферам"/>
      <sheetName val="1.1."/>
      <sheetName val="1.2."/>
      <sheetName val="2.1."/>
      <sheetName val="2.2."/>
      <sheetName val="2.3."/>
      <sheetName val="2.4."/>
      <sheetName val="3.1."/>
      <sheetName val="3.2."/>
      <sheetName val="3.3."/>
      <sheetName val="4.1."/>
      <sheetName val="4.1.1."/>
      <sheetName val="4.2."/>
      <sheetName val="4.2.1."/>
      <sheetName val="4.3."/>
      <sheetName val="4.4."/>
      <sheetName val="4.5."/>
      <sheetName val="4.6."/>
      <sheetName val="4.7."/>
      <sheetName val="4.8."/>
      <sheetName val="4.9."/>
      <sheetName val="4.9. 1."/>
      <sheetName val="4.9. 2."/>
      <sheetName val="5.1. Э"/>
      <sheetName val="5.1. (1)"/>
      <sheetName val="5.1. (2)"/>
      <sheetName val="5.1. (3)"/>
      <sheetName val="5.1. (4)"/>
      <sheetName val="5.2. Т"/>
      <sheetName val="5.2. (т1)"/>
      <sheetName val="5.2. (т2)"/>
      <sheetName val="5.2. (т3)"/>
      <sheetName val="5.2. (т4)"/>
      <sheetName val="5.3. итог"/>
      <sheetName val="6.1."/>
      <sheetName val="УЗ-27"/>
      <sheetName val="1кв"/>
      <sheetName val="2кв"/>
      <sheetName val="3кв"/>
      <sheetName val="4кв"/>
      <sheetName val="Лист1"/>
      <sheetName val="Лист2"/>
      <sheetName val="Лист3"/>
      <sheetName val="Графики_Гкал,тыс.руб."/>
      <sheetName val="5.1."/>
      <sheetName val="5.1_январь"/>
      <sheetName val="5.1_февраль"/>
      <sheetName val="5.1_март"/>
      <sheetName val="2.1.1кв"/>
      <sheetName val="2.1.2кв"/>
      <sheetName val="2.1.3кв"/>
      <sheetName val="2.1.4кв"/>
      <sheetName val="2.2.1кв"/>
      <sheetName val="2.2.2кв"/>
      <sheetName val="2.2.3кв"/>
      <sheetName val="2.2.4кв"/>
      <sheetName val="2.3.1кв"/>
      <sheetName val="2.3.2кв"/>
      <sheetName val="2.3.3кв"/>
      <sheetName val="2.3.4кв"/>
      <sheetName val="2.4.1кв"/>
      <sheetName val="2.4.2кв"/>
      <sheetName val="2.4.3кв"/>
      <sheetName val="2.4.4кв"/>
      <sheetName val="4.1. 1."/>
      <sheetName val="4.2. 1."/>
      <sheetName val="4.9.эл"/>
      <sheetName val="4.9.тепл"/>
      <sheetName val="5.1.1"/>
      <sheetName val="5.1.2"/>
      <sheetName val="5.1.3"/>
      <sheetName val="5.1.4"/>
      <sheetName val="5.2"/>
      <sheetName val="5.2.1"/>
      <sheetName val="5.2.2"/>
      <sheetName val="5.2.3"/>
      <sheetName val="5.2.4"/>
      <sheetName val="5.3"/>
      <sheetName val="5.3.1"/>
      <sheetName val="5.3.2"/>
      <sheetName val="5.3.3"/>
      <sheetName val="5.3.4"/>
      <sheetName val="Сведения об Обществе"/>
      <sheetName val="А-1"/>
      <sheetName val="А-2"/>
      <sheetName val="А-3"/>
      <sheetName val="М-4"/>
      <sheetName val="М-5"/>
      <sheetName val="М-6"/>
      <sheetName val="М-7"/>
      <sheetName val="М-8"/>
      <sheetName val="М-9"/>
      <sheetName val="М-10"/>
      <sheetName val="М-11"/>
      <sheetName val="М-12"/>
      <sheetName val="M-13"/>
      <sheetName val="М-14"/>
      <sheetName val="П-15"/>
      <sheetName val="П-16"/>
      <sheetName val="П-17"/>
      <sheetName val="П-18"/>
      <sheetName val="П-19"/>
      <sheetName val="П-20"/>
      <sheetName val="УЗ-21"/>
      <sheetName val="УЗ-22"/>
      <sheetName val="УЗ-23"/>
      <sheetName val="УЗ-24"/>
      <sheetName val="УЗ-25"/>
      <sheetName val="УЗ-26"/>
      <sheetName val="УП-28"/>
      <sheetName val="УП-29"/>
      <sheetName val="УП-30"/>
      <sheetName val="УП-31"/>
      <sheetName val="УП-32"/>
      <sheetName val="УП-33"/>
      <sheetName val="УИ-34"/>
      <sheetName val="УИ-35"/>
      <sheetName val="УИ-36"/>
      <sheetName val="УИ-37"/>
      <sheetName val="УИ-38"/>
      <sheetName val="УИ-39"/>
      <sheetName val="И-40"/>
      <sheetName val="И-41"/>
      <sheetName val="И-42"/>
      <sheetName val="И-43"/>
      <sheetName val="УС-44"/>
      <sheetName val="УС-45"/>
      <sheetName val="УС-46"/>
      <sheetName val="УС-47"/>
      <sheetName val="УС-48"/>
      <sheetName val="УФ-49"/>
      <sheetName val="УФ-50"/>
      <sheetName val="УФ-51"/>
      <sheetName val="УФ-52"/>
      <sheetName val="УФ-53"/>
      <sheetName val="УФ-54"/>
      <sheetName val="УФ-55"/>
      <sheetName val="УФ-56"/>
      <sheetName val="УФ-57"/>
      <sheetName val="УФ-58"/>
      <sheetName val="УФ-59"/>
      <sheetName val="УФ-60"/>
      <sheetName val="УФ-61"/>
      <sheetName val="УФ-62"/>
      <sheetName val="Модуль2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ДЭ  июль35 кВ. "/>
      <sheetName val="ДЭ  июль10 кВ."/>
      <sheetName val="ДЭ  июль всего"/>
      <sheetName val="ОПП июль "/>
      <sheetName val="Итого июль"/>
      <sheetName val="Прил 1"/>
      <sheetName val="Прил. 1.1.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Прил 1"/>
      <sheetName val="Прил. 1.1.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М-4"/>
      <sheetName val="М-5"/>
      <sheetName val="М-6"/>
      <sheetName val="М-7"/>
      <sheetName val="М-9"/>
      <sheetName val="М-10"/>
      <sheetName val="М-11"/>
      <sheetName val="М-12"/>
      <sheetName val="M-13"/>
      <sheetName val="М-14"/>
      <sheetName val="УФ-25энергия"/>
      <sheetName val="УФ-52эл"/>
      <sheetName val="УФ-52т"/>
      <sheetName val="1 "/>
      <sheetName val="2 "/>
      <sheetName val="3 "/>
      <sheetName val="4"/>
      <sheetName val="Борисов С.А.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Меню"/>
      <sheetName val="Контроль"/>
      <sheetName val="Предприятие"/>
      <sheetName val="Ф1"/>
      <sheetName val="Ф2(отг)"/>
      <sheetName val="Ф2(опл)"/>
      <sheetName val="Ф3"/>
      <sheetName val="Ф4"/>
      <sheetName val="Ф5"/>
      <sheetName val="Ф6"/>
      <sheetName val="Ф11"/>
      <sheetName val="Ф11(1)"/>
      <sheetName val="Ф11(2)"/>
      <sheetName val="Ф11(3)"/>
      <sheetName val="Ф11(4)"/>
      <sheetName val="Ф11(5)"/>
      <sheetName val="с_в"/>
      <sheetName val="спр_в"/>
      <sheetName val="2-2"/>
      <sheetName val="с_и"/>
      <sheetName val="241"/>
      <sheetName val="р_241"/>
      <sheetName val="246"/>
      <sheetName val="с_д"/>
      <sheetName val="р_дз"/>
      <sheetName val="п_дк"/>
      <sheetName val="628"/>
      <sheetName val="р_433"/>
      <sheetName val="р_476"/>
      <sheetName val="100_отг"/>
      <sheetName val="100_опл"/>
      <sheetName val="120_отг"/>
      <sheetName val="120_опл"/>
      <sheetName val="130_отг"/>
      <sheetName val="130_опл"/>
      <sheetName val="150_отг"/>
      <sheetName val="150_опл"/>
      <sheetName val="090_отг"/>
      <sheetName val="090_опл"/>
      <sheetName val="030"/>
      <sheetName val="250"/>
      <sheetName val="TEHSHEET"/>
    </sheetNames>
    <sheetDataSet>
      <sheetData sheetId="1">
        <row r="1">
          <cell r="E1" t="str">
            <v>Информация не представлена!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6"/>
  <sheetViews>
    <sheetView tabSelected="1" zoomScaleSheetLayoutView="100" zoomScalePageLayoutView="0" workbookViewId="0" topLeftCell="A1">
      <selection activeCell="D8" sqref="D8"/>
    </sheetView>
  </sheetViews>
  <sheetFormatPr defaultColWidth="9.140625" defaultRowHeight="12.75"/>
  <cols>
    <col min="1" max="1" width="56.140625" style="1" customWidth="1"/>
    <col min="2" max="2" width="15.8515625" style="2" customWidth="1"/>
    <col min="3" max="3" width="17.140625" style="2" customWidth="1"/>
    <col min="4" max="4" width="15.7109375" style="2" customWidth="1"/>
    <col min="5" max="7" width="9.140625" style="1" customWidth="1"/>
    <col min="8" max="8" width="9.140625" style="72" customWidth="1"/>
    <col min="9" max="16384" width="9.140625" style="1" customWidth="1"/>
  </cols>
  <sheetData>
    <row r="1" spans="1:4" ht="15.75">
      <c r="A1"/>
      <c r="B1"/>
      <c r="C1" s="3" t="s">
        <v>181</v>
      </c>
      <c r="D1" s="27"/>
    </row>
    <row r="2" spans="1:4" ht="15.75">
      <c r="A2"/>
      <c r="B2"/>
      <c r="C2" s="3" t="s">
        <v>182</v>
      </c>
      <c r="D2" s="27"/>
    </row>
    <row r="3" spans="1:4" ht="15.75">
      <c r="A3"/>
      <c r="B3"/>
      <c r="C3" s="3" t="s">
        <v>188</v>
      </c>
      <c r="D3" s="27"/>
    </row>
    <row r="4" spans="1:4" ht="15">
      <c r="A4" s="4" t="s">
        <v>166</v>
      </c>
      <c r="B4"/>
      <c r="C4"/>
      <c r="D4" s="27"/>
    </row>
    <row r="5" spans="1:4" ht="31.5" customHeight="1" hidden="1">
      <c r="A5" t="s">
        <v>18</v>
      </c>
      <c r="B5"/>
      <c r="C5"/>
      <c r="D5" s="28">
        <v>0</v>
      </c>
    </row>
    <row r="6" spans="1:4" ht="15.75">
      <c r="A6" s="55" t="s">
        <v>183</v>
      </c>
      <c r="B6"/>
      <c r="C6" s="6"/>
      <c r="D6" s="29"/>
    </row>
    <row r="7" spans="1:4" ht="15.75">
      <c r="A7" s="55" t="s">
        <v>154</v>
      </c>
      <c r="B7"/>
      <c r="C7" s="7">
        <v>52.3</v>
      </c>
      <c r="D7" s="29" t="s">
        <v>164</v>
      </c>
    </row>
    <row r="8" spans="1:4" ht="15.75" customHeight="1">
      <c r="A8" s="5"/>
      <c r="B8"/>
      <c r="C8" s="6"/>
      <c r="D8" s="29"/>
    </row>
    <row r="9" spans="1:4" ht="18" customHeight="1">
      <c r="A9" s="74" t="s">
        <v>19</v>
      </c>
      <c r="B9" s="74"/>
      <c r="C9" s="74"/>
      <c r="D9" s="74"/>
    </row>
    <row r="10" spans="1:4" ht="15">
      <c r="A10" s="74"/>
      <c r="B10" s="74"/>
      <c r="C10" s="74"/>
      <c r="D10" s="74"/>
    </row>
    <row r="11" spans="1:4" ht="15.75" thickBot="1">
      <c r="A11"/>
      <c r="B11"/>
      <c r="C11"/>
      <c r="D11" s="27"/>
    </row>
    <row r="12" spans="1:4" ht="45.75" thickBot="1">
      <c r="A12" s="8" t="s">
        <v>22</v>
      </c>
      <c r="B12" s="35" t="s">
        <v>23</v>
      </c>
      <c r="C12" s="25" t="s">
        <v>24</v>
      </c>
      <c r="D12" s="25" t="s">
        <v>163</v>
      </c>
    </row>
    <row r="13" spans="1:4" ht="77.25" customHeight="1">
      <c r="A13" s="77" t="s">
        <v>155</v>
      </c>
      <c r="B13" s="78"/>
      <c r="C13" s="78"/>
      <c r="D13" s="79"/>
    </row>
    <row r="14" spans="1:4" ht="28.5" customHeight="1">
      <c r="A14" s="61" t="s">
        <v>25</v>
      </c>
      <c r="B14" s="67"/>
      <c r="C14" s="24"/>
      <c r="D14" s="24"/>
    </row>
    <row r="15" spans="1:4" ht="42" customHeight="1">
      <c r="A15" s="49" t="s">
        <v>26</v>
      </c>
      <c r="B15" s="83"/>
      <c r="C15" s="73"/>
      <c r="D15" s="76"/>
    </row>
    <row r="16" spans="1:4" ht="32.25" customHeight="1">
      <c r="A16" s="49" t="s">
        <v>28</v>
      </c>
      <c r="B16" s="83"/>
      <c r="C16" s="73"/>
      <c r="D16" s="76"/>
    </row>
    <row r="17" spans="1:4" ht="28.5" customHeight="1">
      <c r="A17" s="49" t="s">
        <v>29</v>
      </c>
      <c r="B17" s="83"/>
      <c r="C17" s="73"/>
      <c r="D17" s="76"/>
    </row>
    <row r="18" spans="1:4" ht="52.5" customHeight="1">
      <c r="A18" s="49" t="s">
        <v>30</v>
      </c>
      <c r="B18" s="83"/>
      <c r="C18" s="73"/>
      <c r="D18" s="76"/>
    </row>
    <row r="19" spans="1:4" ht="40.5" customHeight="1">
      <c r="A19" s="49" t="s">
        <v>31</v>
      </c>
      <c r="B19" s="83"/>
      <c r="C19" s="73"/>
      <c r="D19" s="76"/>
    </row>
    <row r="20" spans="1:4" ht="63.75">
      <c r="A20" s="49" t="s">
        <v>32</v>
      </c>
      <c r="B20" s="83"/>
      <c r="C20" s="73"/>
      <c r="D20" s="76"/>
    </row>
    <row r="21" spans="1:4" ht="38.25">
      <c r="A21" s="49" t="s">
        <v>33</v>
      </c>
      <c r="B21" s="83"/>
      <c r="C21" s="73"/>
      <c r="D21" s="76"/>
    </row>
    <row r="22" spans="1:4" ht="38.25">
      <c r="A22" s="49" t="s">
        <v>34</v>
      </c>
      <c r="B22" s="61"/>
      <c r="C22" s="24"/>
      <c r="D22" s="24"/>
    </row>
    <row r="23" spans="1:4" ht="15">
      <c r="A23" s="61" t="s">
        <v>35</v>
      </c>
      <c r="B23" s="67"/>
      <c r="C23" s="24"/>
      <c r="D23" s="24"/>
    </row>
    <row r="24" spans="1:4" ht="38.25" customHeight="1">
      <c r="A24" s="49" t="s">
        <v>36</v>
      </c>
      <c r="B24" s="83"/>
      <c r="C24" s="75"/>
      <c r="D24" s="76"/>
    </row>
    <row r="25" spans="1:4" ht="63.75">
      <c r="A25" s="49" t="s">
        <v>38</v>
      </c>
      <c r="B25" s="83"/>
      <c r="C25" s="75"/>
      <c r="D25" s="76"/>
    </row>
    <row r="26" spans="1:4" ht="38.25">
      <c r="A26" s="49" t="s">
        <v>39</v>
      </c>
      <c r="B26" s="83"/>
      <c r="C26" s="75"/>
      <c r="D26" s="76"/>
    </row>
    <row r="27" spans="1:4" ht="25.5">
      <c r="A27" s="61" t="s">
        <v>40</v>
      </c>
      <c r="B27" s="69"/>
      <c r="C27" s="24"/>
      <c r="D27" s="24"/>
    </row>
    <row r="28" spans="1:4" ht="76.5">
      <c r="A28" s="63" t="s">
        <v>167</v>
      </c>
      <c r="B28" s="83"/>
      <c r="C28" s="73"/>
      <c r="D28" s="76"/>
    </row>
    <row r="29" spans="1:4" ht="63.75">
      <c r="A29" s="49" t="s">
        <v>41</v>
      </c>
      <c r="B29" s="83"/>
      <c r="C29" s="73"/>
      <c r="D29" s="76"/>
    </row>
    <row r="30" spans="1:4" ht="66.75" customHeight="1">
      <c r="A30" s="49" t="s">
        <v>169</v>
      </c>
      <c r="B30" s="83"/>
      <c r="C30" s="73"/>
      <c r="D30" s="76"/>
    </row>
    <row r="31" spans="1:4" ht="102">
      <c r="A31" s="49" t="s">
        <v>168</v>
      </c>
      <c r="B31" s="83"/>
      <c r="C31" s="73"/>
      <c r="D31" s="76"/>
    </row>
    <row r="32" spans="1:4" ht="51">
      <c r="A32" s="49" t="s">
        <v>42</v>
      </c>
      <c r="B32" s="83"/>
      <c r="C32" s="73"/>
      <c r="D32" s="76"/>
    </row>
    <row r="33" spans="1:4" ht="38.25">
      <c r="A33" s="61" t="s">
        <v>43</v>
      </c>
      <c r="B33" s="69"/>
      <c r="C33" s="24"/>
      <c r="D33" s="24"/>
    </row>
    <row r="34" spans="1:4" ht="38.25" customHeight="1">
      <c r="A34" s="49" t="s">
        <v>44</v>
      </c>
      <c r="B34" s="83"/>
      <c r="C34" s="73"/>
      <c r="D34" s="76"/>
    </row>
    <row r="35" spans="1:4" ht="61.5" customHeight="1">
      <c r="A35" s="49" t="s">
        <v>170</v>
      </c>
      <c r="B35" s="83"/>
      <c r="C35" s="73"/>
      <c r="D35" s="76"/>
    </row>
    <row r="36" spans="1:4" ht="89.25">
      <c r="A36" s="49" t="s">
        <v>171</v>
      </c>
      <c r="B36" s="83"/>
      <c r="C36" s="73"/>
      <c r="D36" s="76"/>
    </row>
    <row r="37" spans="1:4" ht="38.25">
      <c r="A37" s="49" t="s">
        <v>45</v>
      </c>
      <c r="B37" s="83"/>
      <c r="C37" s="73"/>
      <c r="D37" s="76"/>
    </row>
    <row r="38" spans="1:4" ht="76.5">
      <c r="A38" s="49" t="s">
        <v>172</v>
      </c>
      <c r="B38" s="83"/>
      <c r="C38" s="73"/>
      <c r="D38" s="76"/>
    </row>
    <row r="39" spans="1:4" ht="38.25">
      <c r="A39" s="49" t="s">
        <v>46</v>
      </c>
      <c r="B39" s="83"/>
      <c r="C39" s="73"/>
      <c r="D39" s="76"/>
    </row>
    <row r="40" spans="1:4" ht="38.25">
      <c r="A40" s="49" t="s">
        <v>47</v>
      </c>
      <c r="B40" s="83"/>
      <c r="C40" s="73"/>
      <c r="D40" s="76"/>
    </row>
    <row r="41" spans="1:4" ht="25.5">
      <c r="A41" s="61" t="s">
        <v>48</v>
      </c>
      <c r="B41" s="61"/>
      <c r="C41" s="24"/>
      <c r="D41" s="30"/>
    </row>
    <row r="42" spans="1:4" ht="63.75">
      <c r="A42" s="49" t="s">
        <v>173</v>
      </c>
      <c r="B42" s="83"/>
      <c r="C42" s="73"/>
      <c r="D42" s="76"/>
    </row>
    <row r="43" spans="1:4" ht="63.75">
      <c r="A43" s="49" t="s">
        <v>174</v>
      </c>
      <c r="B43" s="83"/>
      <c r="C43" s="73"/>
      <c r="D43" s="76"/>
    </row>
    <row r="44" spans="1:4" ht="63.75">
      <c r="A44" s="49" t="s">
        <v>175</v>
      </c>
      <c r="B44" s="83"/>
      <c r="C44" s="73"/>
      <c r="D44" s="76"/>
    </row>
    <row r="45" spans="1:4" ht="51">
      <c r="A45" s="49" t="s">
        <v>49</v>
      </c>
      <c r="B45" s="83"/>
      <c r="C45" s="73"/>
      <c r="D45" s="76"/>
    </row>
    <row r="46" spans="1:4" ht="38.25">
      <c r="A46" s="49" t="s">
        <v>50</v>
      </c>
      <c r="B46" s="83"/>
      <c r="C46" s="73"/>
      <c r="D46" s="76"/>
    </row>
    <row r="47" spans="1:4" ht="38.25">
      <c r="A47" s="49" t="s">
        <v>47</v>
      </c>
      <c r="B47" s="83"/>
      <c r="C47" s="73"/>
      <c r="D47" s="76"/>
    </row>
    <row r="48" spans="1:4" ht="38.25">
      <c r="A48" s="61" t="s">
        <v>51</v>
      </c>
      <c r="B48" s="61"/>
      <c r="C48" s="24"/>
      <c r="D48" s="24"/>
    </row>
    <row r="49" spans="1:4" ht="51">
      <c r="A49" s="49" t="s">
        <v>52</v>
      </c>
      <c r="B49" s="83"/>
      <c r="C49" s="73"/>
      <c r="D49" s="76"/>
    </row>
    <row r="50" spans="1:4" ht="63.75">
      <c r="A50" s="49" t="s">
        <v>53</v>
      </c>
      <c r="B50" s="83"/>
      <c r="C50" s="73"/>
      <c r="D50" s="76"/>
    </row>
    <row r="51" spans="1:4" ht="63.75">
      <c r="A51" s="49" t="s">
        <v>54</v>
      </c>
      <c r="B51" s="83"/>
      <c r="C51" s="73"/>
      <c r="D51" s="76"/>
    </row>
    <row r="52" spans="1:4" ht="51">
      <c r="A52" s="49" t="s">
        <v>55</v>
      </c>
      <c r="B52" s="83"/>
      <c r="C52" s="73"/>
      <c r="D52" s="76"/>
    </row>
    <row r="53" spans="1:4" ht="38.25">
      <c r="A53" s="49" t="s">
        <v>47</v>
      </c>
      <c r="B53" s="83"/>
      <c r="C53" s="73"/>
      <c r="D53" s="76"/>
    </row>
    <row r="54" spans="1:4" ht="25.5">
      <c r="A54" s="61" t="s">
        <v>56</v>
      </c>
      <c r="B54" s="67"/>
      <c r="C54" s="24"/>
      <c r="D54" s="24"/>
    </row>
    <row r="55" spans="1:4" ht="15" customHeight="1">
      <c r="A55" s="49" t="s">
        <v>57</v>
      </c>
      <c r="B55" s="84"/>
      <c r="C55" s="73"/>
      <c r="D55" s="73"/>
    </row>
    <row r="56" spans="1:4" ht="25.5">
      <c r="A56" s="49" t="s">
        <v>58</v>
      </c>
      <c r="B56" s="84"/>
      <c r="C56" s="73"/>
      <c r="D56" s="73"/>
    </row>
    <row r="57" spans="1:4" ht="102">
      <c r="A57" s="49" t="s">
        <v>176</v>
      </c>
      <c r="B57" s="84"/>
      <c r="C57" s="73"/>
      <c r="D57" s="73"/>
    </row>
    <row r="58" spans="1:4" ht="51">
      <c r="A58" s="49" t="s">
        <v>59</v>
      </c>
      <c r="B58" s="84"/>
      <c r="C58" s="73"/>
      <c r="D58" s="73"/>
    </row>
    <row r="59" spans="1:4" ht="25.5">
      <c r="A59" s="49" t="s">
        <v>60</v>
      </c>
      <c r="B59" s="84"/>
      <c r="C59" s="73"/>
      <c r="D59" s="73"/>
    </row>
    <row r="60" spans="1:4" ht="25.5">
      <c r="A60" s="49" t="s">
        <v>61</v>
      </c>
      <c r="B60" s="84"/>
      <c r="C60" s="73"/>
      <c r="D60" s="73"/>
    </row>
    <row r="61" spans="1:4" ht="63.75">
      <c r="A61" s="49" t="s">
        <v>177</v>
      </c>
      <c r="B61" s="84"/>
      <c r="C61" s="73"/>
      <c r="D61" s="73"/>
    </row>
    <row r="62" spans="1:4" ht="38.25">
      <c r="A62" s="49" t="s">
        <v>62</v>
      </c>
      <c r="B62" s="39" t="s">
        <v>37</v>
      </c>
      <c r="C62" s="32">
        <f>0.25*12*52.3</f>
        <v>156.89999999999998</v>
      </c>
      <c r="D62" s="32">
        <v>0.25</v>
      </c>
    </row>
    <row r="63" spans="1:4" ht="25.5">
      <c r="A63" s="49" t="s">
        <v>63</v>
      </c>
      <c r="B63" s="39"/>
      <c r="C63" s="32"/>
      <c r="D63" s="32"/>
    </row>
    <row r="64" spans="1:4" ht="51">
      <c r="A64" s="49" t="s">
        <v>64</v>
      </c>
      <c r="B64" s="84"/>
      <c r="C64" s="73"/>
      <c r="D64" s="73"/>
    </row>
    <row r="65" spans="1:4" ht="51">
      <c r="A65" s="49" t="s">
        <v>65</v>
      </c>
      <c r="B65" s="84"/>
      <c r="C65" s="73"/>
      <c r="D65" s="73"/>
    </row>
    <row r="66" spans="1:4" ht="38.25">
      <c r="A66" s="49" t="s">
        <v>66</v>
      </c>
      <c r="B66" s="84"/>
      <c r="C66" s="73"/>
      <c r="D66" s="73"/>
    </row>
    <row r="67" spans="1:4" ht="43.5" customHeight="1">
      <c r="A67" s="49" t="s">
        <v>67</v>
      </c>
      <c r="B67" s="84"/>
      <c r="C67" s="73"/>
      <c r="D67" s="73"/>
    </row>
    <row r="68" spans="1:4" ht="51">
      <c r="A68" s="49" t="s">
        <v>68</v>
      </c>
      <c r="B68" s="84"/>
      <c r="C68" s="73"/>
      <c r="D68" s="73"/>
    </row>
    <row r="69" spans="1:4" ht="25.5">
      <c r="A69" s="61" t="s">
        <v>69</v>
      </c>
      <c r="B69" s="69" t="s">
        <v>27</v>
      </c>
      <c r="C69" s="26"/>
      <c r="D69" s="26"/>
    </row>
    <row r="70" spans="1:4" ht="38.25">
      <c r="A70" s="49" t="s">
        <v>178</v>
      </c>
      <c r="B70" s="83"/>
      <c r="C70" s="75"/>
      <c r="D70" s="76"/>
    </row>
    <row r="71" spans="1:4" ht="51">
      <c r="A71" s="49" t="s">
        <v>179</v>
      </c>
      <c r="B71" s="83"/>
      <c r="C71" s="75"/>
      <c r="D71" s="76"/>
    </row>
    <row r="72" spans="1:4" ht="38.25">
      <c r="A72" s="49" t="s">
        <v>180</v>
      </c>
      <c r="B72" s="83"/>
      <c r="C72" s="75"/>
      <c r="D72" s="76"/>
    </row>
    <row r="73" spans="1:4" ht="63.75">
      <c r="A73" s="49" t="s">
        <v>0</v>
      </c>
      <c r="B73" s="83"/>
      <c r="C73" s="75"/>
      <c r="D73" s="76"/>
    </row>
    <row r="74" spans="1:4" ht="38.25">
      <c r="A74" s="49" t="s">
        <v>1</v>
      </c>
      <c r="B74" s="83"/>
      <c r="C74" s="75"/>
      <c r="D74" s="76"/>
    </row>
    <row r="75" spans="1:4" ht="52.5" customHeight="1">
      <c r="A75" s="49" t="s">
        <v>2</v>
      </c>
      <c r="B75" s="83"/>
      <c r="C75" s="75"/>
      <c r="D75" s="76"/>
    </row>
    <row r="76" spans="1:4" ht="42" customHeight="1">
      <c r="A76" s="60" t="s">
        <v>3</v>
      </c>
      <c r="B76" s="83"/>
      <c r="C76" s="75"/>
      <c r="D76" s="76"/>
    </row>
    <row r="77" spans="1:4" ht="25.5">
      <c r="A77" s="61" t="s">
        <v>70</v>
      </c>
      <c r="B77" s="69"/>
      <c r="C77" s="26"/>
      <c r="D77" s="26"/>
    </row>
    <row r="78" spans="1:4" ht="45.75" customHeight="1">
      <c r="A78" s="49" t="s">
        <v>71</v>
      </c>
      <c r="B78" s="83"/>
      <c r="C78" s="73"/>
      <c r="D78" s="73"/>
    </row>
    <row r="79" spans="1:4" ht="38.25">
      <c r="A79" s="49" t="s">
        <v>72</v>
      </c>
      <c r="B79" s="83"/>
      <c r="C79" s="73"/>
      <c r="D79" s="73"/>
    </row>
    <row r="80" spans="1:4" ht="42.75" customHeight="1">
      <c r="A80" s="49" t="s">
        <v>73</v>
      </c>
      <c r="B80" s="83"/>
      <c r="C80" s="73"/>
      <c r="D80" s="73"/>
    </row>
    <row r="81" spans="1:4" ht="38.25">
      <c r="A81" s="49" t="s">
        <v>74</v>
      </c>
      <c r="B81" s="83"/>
      <c r="C81" s="73"/>
      <c r="D81" s="73"/>
    </row>
    <row r="82" spans="1:4" ht="38.25">
      <c r="A82" s="49" t="s">
        <v>75</v>
      </c>
      <c r="B82" s="83"/>
      <c r="C82" s="73"/>
      <c r="D82" s="73"/>
    </row>
    <row r="83" spans="1:4" ht="38.25">
      <c r="A83" s="49" t="s">
        <v>47</v>
      </c>
      <c r="B83" s="83"/>
      <c r="C83" s="73"/>
      <c r="D83" s="73"/>
    </row>
    <row r="84" spans="1:4" ht="25.5">
      <c r="A84" s="61" t="s">
        <v>76</v>
      </c>
      <c r="B84" s="69"/>
      <c r="C84" s="26"/>
      <c r="D84" s="31"/>
    </row>
    <row r="85" spans="1:4" ht="76.5">
      <c r="A85" s="49" t="s">
        <v>4</v>
      </c>
      <c r="B85" s="83" t="s">
        <v>161</v>
      </c>
      <c r="C85" s="73">
        <f>0.05*12*52.3</f>
        <v>31.380000000000003</v>
      </c>
      <c r="D85" s="71">
        <v>0.05</v>
      </c>
    </row>
    <row r="86" spans="1:4" ht="15">
      <c r="A86" s="49" t="s">
        <v>77</v>
      </c>
      <c r="B86" s="83"/>
      <c r="C86" s="73"/>
      <c r="D86" s="52"/>
    </row>
    <row r="87" spans="1:4" ht="38.25">
      <c r="A87" s="49" t="s">
        <v>47</v>
      </c>
      <c r="B87" s="83"/>
      <c r="C87" s="73"/>
      <c r="D87" s="53"/>
    </row>
    <row r="88" spans="1:4" ht="89.25">
      <c r="A88" s="61" t="s">
        <v>78</v>
      </c>
      <c r="B88" s="68" t="s">
        <v>161</v>
      </c>
      <c r="C88" s="32">
        <f>0.1*12*52.3</f>
        <v>62.760000000000005</v>
      </c>
      <c r="D88" s="32">
        <v>0.1</v>
      </c>
    </row>
    <row r="89" spans="1:4" ht="38.25">
      <c r="A89" s="61" t="s">
        <v>79</v>
      </c>
      <c r="B89" s="61"/>
      <c r="C89" s="26"/>
      <c r="D89" s="31"/>
    </row>
    <row r="90" spans="1:4" ht="38.25" customHeight="1">
      <c r="A90" s="49" t="s">
        <v>80</v>
      </c>
      <c r="B90" s="83"/>
      <c r="C90" s="73"/>
      <c r="D90" s="76"/>
    </row>
    <row r="91" spans="1:4" ht="38.25">
      <c r="A91" s="49" t="s">
        <v>47</v>
      </c>
      <c r="B91" s="83"/>
      <c r="C91" s="73"/>
      <c r="D91" s="76"/>
    </row>
    <row r="92" spans="1:4" ht="51">
      <c r="A92" s="61" t="s">
        <v>81</v>
      </c>
      <c r="B92" s="67"/>
      <c r="C92" s="26"/>
      <c r="D92" s="31"/>
    </row>
    <row r="93" spans="1:4" ht="63.75">
      <c r="A93" s="70" t="s">
        <v>82</v>
      </c>
      <c r="B93" s="84" t="s">
        <v>161</v>
      </c>
      <c r="C93" s="73">
        <f>0.1*52.3*12</f>
        <v>62.760000000000005</v>
      </c>
      <c r="D93" s="73">
        <v>0.1</v>
      </c>
    </row>
    <row r="94" spans="1:4" ht="51">
      <c r="A94" s="70" t="s">
        <v>83</v>
      </c>
      <c r="B94" s="84"/>
      <c r="C94" s="73"/>
      <c r="D94" s="73"/>
    </row>
    <row r="95" spans="1:4" ht="63" customHeight="1">
      <c r="A95" s="91" t="s">
        <v>84</v>
      </c>
      <c r="B95" s="91"/>
      <c r="C95" s="91"/>
      <c r="D95" s="91"/>
    </row>
    <row r="96" spans="1:4" ht="25.5">
      <c r="A96" s="61" t="s">
        <v>85</v>
      </c>
      <c r="B96" s="61"/>
      <c r="C96" s="24"/>
      <c r="D96" s="24"/>
    </row>
    <row r="97" spans="1:4" ht="25.5">
      <c r="A97" s="70" t="s">
        <v>86</v>
      </c>
      <c r="B97" s="39"/>
      <c r="C97" s="31"/>
      <c r="D97" s="31"/>
    </row>
    <row r="98" spans="1:4" ht="15">
      <c r="A98" s="70" t="s">
        <v>87</v>
      </c>
      <c r="B98" s="49"/>
      <c r="C98" s="31"/>
      <c r="D98" s="31"/>
    </row>
    <row r="99" spans="1:4" ht="38.25">
      <c r="A99" s="70" t="s">
        <v>88</v>
      </c>
      <c r="B99" s="39"/>
      <c r="C99" s="31"/>
      <c r="D99" s="31"/>
    </row>
    <row r="100" spans="1:4" ht="38.25">
      <c r="A100" s="70" t="s">
        <v>47</v>
      </c>
      <c r="B100" s="39"/>
      <c r="C100" s="31"/>
      <c r="D100" s="31"/>
    </row>
    <row r="101" spans="1:4" ht="38.25">
      <c r="A101" s="61" t="s">
        <v>89</v>
      </c>
      <c r="B101" s="61"/>
      <c r="C101" s="31"/>
      <c r="D101" s="31"/>
    </row>
    <row r="102" spans="1:4" ht="51">
      <c r="A102" s="70" t="s">
        <v>90</v>
      </c>
      <c r="B102" s="84"/>
      <c r="C102" s="73"/>
      <c r="D102" s="73"/>
    </row>
    <row r="103" spans="1:4" ht="38.25">
      <c r="A103" s="70" t="s">
        <v>91</v>
      </c>
      <c r="B103" s="84"/>
      <c r="C103" s="73"/>
      <c r="D103" s="73"/>
    </row>
    <row r="104" spans="1:4" ht="25.5">
      <c r="A104" s="70" t="s">
        <v>92</v>
      </c>
      <c r="B104" s="84"/>
      <c r="C104" s="73"/>
      <c r="D104" s="73"/>
    </row>
    <row r="105" spans="1:4" ht="63.75">
      <c r="A105" s="70" t="s">
        <v>93</v>
      </c>
      <c r="B105" s="84"/>
      <c r="C105" s="73"/>
      <c r="D105" s="73"/>
    </row>
    <row r="106" spans="1:4" ht="25.5">
      <c r="A106" s="70" t="s">
        <v>94</v>
      </c>
      <c r="B106" s="84"/>
      <c r="C106" s="73"/>
      <c r="D106" s="73"/>
    </row>
    <row r="107" spans="1:4" ht="25.5">
      <c r="A107" s="70" t="s">
        <v>95</v>
      </c>
      <c r="B107" s="84"/>
      <c r="C107" s="73"/>
      <c r="D107" s="73"/>
    </row>
    <row r="108" spans="1:4" ht="25.5">
      <c r="A108" s="70" t="s">
        <v>96</v>
      </c>
      <c r="B108" s="84"/>
      <c r="C108" s="73"/>
      <c r="D108" s="73"/>
    </row>
    <row r="109" spans="1:4" ht="38.25">
      <c r="A109" s="70" t="s">
        <v>97</v>
      </c>
      <c r="B109" s="84"/>
      <c r="C109" s="73"/>
      <c r="D109" s="73"/>
    </row>
    <row r="110" spans="1:4" ht="38.25">
      <c r="A110" s="70" t="s">
        <v>47</v>
      </c>
      <c r="B110" s="84"/>
      <c r="C110" s="73"/>
      <c r="D110" s="73"/>
    </row>
    <row r="111" spans="1:4" ht="66.75" customHeight="1">
      <c r="A111" s="61" t="s">
        <v>98</v>
      </c>
      <c r="B111" s="67" t="s">
        <v>165</v>
      </c>
      <c r="C111" s="24"/>
      <c r="D111" s="24"/>
    </row>
    <row r="112" spans="1:4" ht="32.25" customHeight="1" thickBot="1">
      <c r="A112" s="62" t="s">
        <v>5</v>
      </c>
      <c r="B112" s="65"/>
      <c r="C112" s="66">
        <f>0.17*52.3*12</f>
        <v>106.69200000000001</v>
      </c>
      <c r="D112" s="66">
        <v>0.17</v>
      </c>
    </row>
    <row r="113" spans="1:4" ht="44.25" customHeight="1" thickBot="1">
      <c r="A113" s="63" t="s">
        <v>6</v>
      </c>
      <c r="B113" s="41"/>
      <c r="C113" s="24"/>
      <c r="D113" s="24"/>
    </row>
    <row r="114" spans="1:4" ht="23.25" customHeight="1" thickBot="1">
      <c r="A114" s="63" t="s">
        <v>7</v>
      </c>
      <c r="B114" s="41"/>
      <c r="C114" s="24"/>
      <c r="D114" s="24"/>
    </row>
    <row r="115" spans="1:4" ht="20.25" customHeight="1" thickBot="1">
      <c r="A115" s="63" t="s">
        <v>8</v>
      </c>
      <c r="B115" s="41"/>
      <c r="C115" s="24"/>
      <c r="D115" s="24"/>
    </row>
    <row r="116" spans="1:4" ht="38.25">
      <c r="A116" s="59" t="s">
        <v>99</v>
      </c>
      <c r="B116" s="48"/>
      <c r="C116" s="24"/>
      <c r="D116" s="24"/>
    </row>
    <row r="117" spans="1:4" ht="51">
      <c r="A117" s="13" t="s">
        <v>100</v>
      </c>
      <c r="B117" s="85"/>
      <c r="C117" s="24"/>
      <c r="D117" s="24"/>
    </row>
    <row r="118" spans="1:4" ht="51">
      <c r="A118" s="13" t="s">
        <v>101</v>
      </c>
      <c r="B118" s="86"/>
      <c r="C118" s="24"/>
      <c r="D118" s="24"/>
    </row>
    <row r="119" spans="1:4" ht="25.5">
      <c r="A119" s="13" t="s">
        <v>102</v>
      </c>
      <c r="B119" s="86"/>
      <c r="C119" s="24"/>
      <c r="D119" s="24"/>
    </row>
    <row r="120" spans="1:4" ht="25.5">
      <c r="A120" s="13" t="s">
        <v>103</v>
      </c>
      <c r="B120" s="86"/>
      <c r="C120" s="24"/>
      <c r="D120" s="24"/>
    </row>
    <row r="121" spans="1:4" ht="64.5" thickBot="1">
      <c r="A121" s="14" t="s">
        <v>104</v>
      </c>
      <c r="B121" s="87"/>
      <c r="C121" s="24"/>
      <c r="D121" s="24"/>
    </row>
    <row r="122" spans="1:4" ht="51">
      <c r="A122" s="9" t="s">
        <v>105</v>
      </c>
      <c r="B122" s="36"/>
      <c r="C122" s="24"/>
      <c r="D122" s="24"/>
    </row>
    <row r="123" spans="1:4" ht="94.5" customHeight="1">
      <c r="A123" s="17" t="s">
        <v>9</v>
      </c>
      <c r="B123" s="85"/>
      <c r="C123" s="80"/>
      <c r="D123" s="80"/>
    </row>
    <row r="124" spans="1:4" ht="51">
      <c r="A124" s="13" t="s">
        <v>106</v>
      </c>
      <c r="B124" s="100"/>
      <c r="C124" s="81"/>
      <c r="D124" s="81"/>
    </row>
    <row r="125" spans="1:4" ht="25.5">
      <c r="A125" s="13" t="s">
        <v>107</v>
      </c>
      <c r="B125" s="100"/>
      <c r="C125" s="81"/>
      <c r="D125" s="81"/>
    </row>
    <row r="126" spans="1:4" ht="51">
      <c r="A126" s="13" t="s">
        <v>108</v>
      </c>
      <c r="B126" s="100"/>
      <c r="C126" s="81"/>
      <c r="D126" s="81"/>
    </row>
    <row r="127" spans="1:4" ht="38.25">
      <c r="A127" s="13" t="s">
        <v>110</v>
      </c>
      <c r="B127" s="100"/>
      <c r="C127" s="81"/>
      <c r="D127" s="81"/>
    </row>
    <row r="128" spans="1:4" ht="51">
      <c r="A128" s="15" t="s">
        <v>10</v>
      </c>
      <c r="B128" s="100"/>
      <c r="C128" s="81"/>
      <c r="D128" s="81"/>
    </row>
    <row r="129" spans="1:4" ht="38.25">
      <c r="A129" s="13" t="s">
        <v>111</v>
      </c>
      <c r="B129" s="100"/>
      <c r="C129" s="81"/>
      <c r="D129" s="81"/>
    </row>
    <row r="130" spans="1:4" ht="25.5">
      <c r="A130" s="13" t="s">
        <v>112</v>
      </c>
      <c r="B130" s="100"/>
      <c r="C130" s="81"/>
      <c r="D130" s="81"/>
    </row>
    <row r="131" spans="1:4" ht="15">
      <c r="A131" s="13" t="s">
        <v>113</v>
      </c>
      <c r="B131" s="100"/>
      <c r="C131" s="82"/>
      <c r="D131" s="82"/>
    </row>
    <row r="132" spans="1:4" ht="38.25">
      <c r="A132" s="13" t="s">
        <v>114</v>
      </c>
      <c r="B132" s="101"/>
      <c r="C132" s="24"/>
      <c r="D132" s="24"/>
    </row>
    <row r="133" spans="1:4" ht="26.25" thickBot="1">
      <c r="A133" s="18" t="s">
        <v>115</v>
      </c>
      <c r="B133" s="50"/>
      <c r="C133" s="24"/>
      <c r="D133" s="24"/>
    </row>
    <row r="134" spans="1:4" ht="38.25">
      <c r="A134" s="9" t="s">
        <v>116</v>
      </c>
      <c r="B134" s="48"/>
      <c r="C134" s="24"/>
      <c r="D134" s="24"/>
    </row>
    <row r="135" spans="1:4" ht="38.25">
      <c r="A135" s="13" t="s">
        <v>117</v>
      </c>
      <c r="B135" s="39"/>
      <c r="C135" s="32"/>
      <c r="D135" s="32"/>
    </row>
    <row r="136" spans="1:4" ht="25.5">
      <c r="A136" s="13" t="s">
        <v>118</v>
      </c>
      <c r="B136" s="39"/>
      <c r="C136" s="32"/>
      <c r="D136" s="32"/>
    </row>
    <row r="137" spans="1:4" ht="15">
      <c r="A137" s="13" t="s">
        <v>119</v>
      </c>
      <c r="B137" s="39"/>
      <c r="C137" s="32"/>
      <c r="D137" s="32"/>
    </row>
    <row r="138" spans="1:4" ht="26.25" thickBot="1">
      <c r="A138" s="14" t="s">
        <v>120</v>
      </c>
      <c r="B138" s="39"/>
      <c r="C138" s="32"/>
      <c r="D138" s="32"/>
    </row>
    <row r="139" spans="1:4" ht="51">
      <c r="A139" s="9" t="s">
        <v>121</v>
      </c>
      <c r="B139" s="47"/>
      <c r="C139" s="54">
        <f>0.31*12*52.3</f>
        <v>194.55599999999998</v>
      </c>
      <c r="D139" s="54">
        <v>0.31</v>
      </c>
    </row>
    <row r="140" spans="1:4" ht="51">
      <c r="A140" s="13" t="s">
        <v>122</v>
      </c>
      <c r="B140" s="39" t="s">
        <v>27</v>
      </c>
      <c r="C140" s="31"/>
      <c r="D140" s="64"/>
    </row>
    <row r="141" spans="1:4" ht="25.5">
      <c r="A141" s="13" t="s">
        <v>123</v>
      </c>
      <c r="B141" s="39"/>
      <c r="C141" s="32"/>
      <c r="D141" s="32"/>
    </row>
    <row r="142" spans="1:4" ht="108.75" customHeight="1">
      <c r="A142" s="17" t="s">
        <v>11</v>
      </c>
      <c r="B142" s="39"/>
      <c r="C142" s="32"/>
      <c r="D142" s="64"/>
    </row>
    <row r="143" spans="1:4" ht="39" thickBot="1">
      <c r="A143" s="14" t="s">
        <v>157</v>
      </c>
      <c r="B143" s="40"/>
      <c r="C143" s="32"/>
      <c r="D143" s="32"/>
    </row>
    <row r="144" spans="1:4" ht="38.25">
      <c r="A144" s="9" t="s">
        <v>124</v>
      </c>
      <c r="B144" s="36"/>
      <c r="C144" s="54"/>
      <c r="D144" s="54"/>
    </row>
    <row r="145" spans="1:4" ht="25.5" customHeight="1">
      <c r="A145" s="13" t="s">
        <v>125</v>
      </c>
      <c r="B145" s="85"/>
      <c r="C145" s="80"/>
      <c r="D145" s="80"/>
    </row>
    <row r="146" spans="1:4" ht="25.5">
      <c r="A146" s="13" t="s">
        <v>126</v>
      </c>
      <c r="B146" s="86"/>
      <c r="C146" s="81"/>
      <c r="D146" s="81"/>
    </row>
    <row r="147" spans="1:4" ht="64.5" thickBot="1">
      <c r="A147" s="14" t="s">
        <v>127</v>
      </c>
      <c r="B147" s="87"/>
      <c r="C147" s="82"/>
      <c r="D147" s="82"/>
    </row>
    <row r="148" spans="1:4" ht="38.25">
      <c r="A148" s="9" t="s">
        <v>128</v>
      </c>
      <c r="B148" s="36"/>
      <c r="C148" s="24"/>
      <c r="D148" s="24"/>
    </row>
    <row r="149" spans="1:4" ht="25.5" customHeight="1">
      <c r="A149" s="13" t="s">
        <v>129</v>
      </c>
      <c r="B149" s="85"/>
      <c r="C149" s="97"/>
      <c r="D149" s="88"/>
    </row>
    <row r="150" spans="1:4" ht="25.5">
      <c r="A150" s="13" t="s">
        <v>130</v>
      </c>
      <c r="B150" s="95"/>
      <c r="C150" s="98"/>
      <c r="D150" s="89"/>
    </row>
    <row r="151" spans="1:4" ht="25.5">
      <c r="A151" s="13" t="s">
        <v>131</v>
      </c>
      <c r="B151" s="95"/>
      <c r="C151" s="98"/>
      <c r="D151" s="89"/>
    </row>
    <row r="152" spans="1:4" ht="39" thickBot="1">
      <c r="A152" s="14" t="s">
        <v>132</v>
      </c>
      <c r="B152" s="96"/>
      <c r="C152" s="99"/>
      <c r="D152" s="90"/>
    </row>
    <row r="153" spans="1:4" ht="33.75" customHeight="1" thickBot="1">
      <c r="A153" s="92" t="s">
        <v>133</v>
      </c>
      <c r="B153" s="93"/>
      <c r="C153" s="93"/>
      <c r="D153" s="94"/>
    </row>
    <row r="154" spans="1:4" ht="25.5">
      <c r="A154" s="9" t="s">
        <v>134</v>
      </c>
      <c r="B154" s="36"/>
      <c r="C154" s="24"/>
      <c r="D154" s="24"/>
    </row>
    <row r="155" spans="1:4" ht="38.25">
      <c r="A155" s="10" t="s">
        <v>12</v>
      </c>
      <c r="B155" s="42"/>
      <c r="C155" s="32"/>
      <c r="D155" s="32"/>
    </row>
    <row r="156" spans="1:4" ht="51">
      <c r="A156" s="13" t="s">
        <v>13</v>
      </c>
      <c r="B156" s="39" t="s">
        <v>37</v>
      </c>
      <c r="C156" s="32">
        <f>0.1*12*52.3</f>
        <v>62.760000000000005</v>
      </c>
      <c r="D156" s="32">
        <v>0.1</v>
      </c>
    </row>
    <row r="157" spans="1:4" ht="15">
      <c r="A157" s="10" t="s">
        <v>135</v>
      </c>
      <c r="B157" s="39" t="s">
        <v>37</v>
      </c>
      <c r="C157" s="32">
        <f>0.1*52.3*12</f>
        <v>62.760000000000005</v>
      </c>
      <c r="D157" s="32">
        <v>0.1</v>
      </c>
    </row>
    <row r="158" spans="1:4" ht="25.5">
      <c r="A158" s="10" t="s">
        <v>136</v>
      </c>
      <c r="B158" s="39"/>
      <c r="C158" s="32"/>
      <c r="D158" s="32"/>
    </row>
    <row r="159" spans="1:4" ht="56.25" customHeight="1" thickBot="1">
      <c r="A159" s="12" t="s">
        <v>14</v>
      </c>
      <c r="B159" s="43"/>
      <c r="C159" s="26"/>
      <c r="D159" s="26"/>
    </row>
    <row r="160" spans="1:4" ht="76.5">
      <c r="A160" s="9" t="s">
        <v>137</v>
      </c>
      <c r="B160" s="36"/>
      <c r="C160" s="24"/>
      <c r="D160" s="24"/>
    </row>
    <row r="161" spans="1:4" ht="25.5">
      <c r="A161" s="10" t="s">
        <v>138</v>
      </c>
      <c r="B161" s="39" t="s">
        <v>162</v>
      </c>
      <c r="C161" s="32">
        <f>0.24*52.3*12</f>
        <v>150.624</v>
      </c>
      <c r="D161" s="32">
        <v>0.24</v>
      </c>
    </row>
    <row r="162" spans="1:4" ht="38.25">
      <c r="A162" s="10" t="s">
        <v>139</v>
      </c>
      <c r="B162" s="38"/>
      <c r="C162" s="32"/>
      <c r="D162" s="32"/>
    </row>
    <row r="163" spans="1:4" ht="38.25">
      <c r="A163" s="10" t="s">
        <v>15</v>
      </c>
      <c r="B163" s="39"/>
      <c r="C163" s="32"/>
      <c r="D163" s="32"/>
    </row>
    <row r="164" spans="1:4" ht="15">
      <c r="A164" s="10" t="s">
        <v>140</v>
      </c>
      <c r="B164" s="38"/>
      <c r="C164" s="32"/>
      <c r="D164" s="32"/>
    </row>
    <row r="165" spans="1:4" ht="15">
      <c r="A165" s="10" t="s">
        <v>141</v>
      </c>
      <c r="B165" s="38"/>
      <c r="C165" s="32"/>
      <c r="D165" s="32"/>
    </row>
    <row r="166" spans="1:4" ht="51">
      <c r="A166" s="10" t="s">
        <v>142</v>
      </c>
      <c r="B166" s="39"/>
      <c r="C166" s="32"/>
      <c r="D166" s="32"/>
    </row>
    <row r="167" spans="1:4" ht="15.75" thickBot="1">
      <c r="A167" s="19" t="s">
        <v>140</v>
      </c>
      <c r="B167" s="37"/>
      <c r="C167" s="73"/>
      <c r="D167" s="73"/>
    </row>
    <row r="168" spans="1:4" ht="25.5">
      <c r="A168" s="9" t="s">
        <v>143</v>
      </c>
      <c r="B168" s="36"/>
      <c r="C168" s="24"/>
      <c r="D168" s="24"/>
    </row>
    <row r="169" spans="1:4" ht="32.25" customHeight="1">
      <c r="A169" s="10" t="s">
        <v>144</v>
      </c>
      <c r="B169" s="39"/>
      <c r="C169" s="32"/>
      <c r="D169" s="32"/>
    </row>
    <row r="170" spans="1:4" ht="46.5" customHeight="1">
      <c r="A170" s="10" t="s">
        <v>158</v>
      </c>
      <c r="B170" s="39" t="s">
        <v>17</v>
      </c>
      <c r="C170" s="32">
        <f>0.4*12*52.3</f>
        <v>251.04000000000002</v>
      </c>
      <c r="D170" s="32">
        <v>0.4</v>
      </c>
    </row>
    <row r="171" spans="1:4" ht="51">
      <c r="A171" s="10" t="s">
        <v>158</v>
      </c>
      <c r="B171" s="38"/>
      <c r="C171" s="24"/>
      <c r="D171" s="24"/>
    </row>
    <row r="172" spans="1:4" ht="15">
      <c r="A172" s="10" t="s">
        <v>146</v>
      </c>
      <c r="B172" s="39"/>
      <c r="C172" s="32"/>
      <c r="D172" s="32"/>
    </row>
    <row r="173" spans="1:4" ht="42.75" customHeight="1">
      <c r="A173" s="10" t="s">
        <v>147</v>
      </c>
      <c r="B173" s="49"/>
      <c r="C173" s="24"/>
      <c r="D173" s="24"/>
    </row>
    <row r="174" spans="1:4" ht="26.25" thickBot="1">
      <c r="A174" s="20" t="s">
        <v>145</v>
      </c>
      <c r="B174" s="37"/>
      <c r="C174" s="32"/>
      <c r="D174" s="32"/>
    </row>
    <row r="175" spans="1:4" ht="25.5">
      <c r="A175" s="9" t="s">
        <v>148</v>
      </c>
      <c r="B175" s="36"/>
      <c r="C175" s="26"/>
      <c r="D175" s="26"/>
    </row>
    <row r="176" spans="1:4" ht="26.25" customHeight="1" thickBot="1">
      <c r="A176" s="12" t="s">
        <v>159</v>
      </c>
      <c r="B176" s="85"/>
      <c r="C176" s="46">
        <f>2*52.3*12</f>
        <v>1255.1999999999998</v>
      </c>
      <c r="D176" s="46">
        <v>2</v>
      </c>
    </row>
    <row r="177" spans="1:4" ht="25.5">
      <c r="A177" s="21" t="s">
        <v>149</v>
      </c>
      <c r="B177" s="86"/>
      <c r="C177" s="52"/>
      <c r="D177" s="52"/>
    </row>
    <row r="178" spans="1:4" ht="25.5">
      <c r="A178" s="10" t="s">
        <v>150</v>
      </c>
      <c r="B178" s="86"/>
      <c r="C178" s="52"/>
      <c r="D178" s="52"/>
    </row>
    <row r="179" spans="1:4" ht="90" thickBot="1">
      <c r="A179" s="11" t="s">
        <v>16</v>
      </c>
      <c r="B179" s="87"/>
      <c r="C179" s="53"/>
      <c r="D179" s="53"/>
    </row>
    <row r="180" spans="1:4" ht="90" thickBot="1">
      <c r="A180" s="22" t="s">
        <v>151</v>
      </c>
      <c r="B180" s="44" t="s">
        <v>156</v>
      </c>
      <c r="C180" s="32"/>
      <c r="D180" s="32"/>
    </row>
    <row r="181" spans="1:4" ht="51.75" thickBot="1">
      <c r="A181" s="16" t="s">
        <v>152</v>
      </c>
      <c r="B181" s="41" t="s">
        <v>109</v>
      </c>
      <c r="C181" s="26"/>
      <c r="D181" s="26"/>
    </row>
    <row r="182" spans="1:4" ht="16.5" thickBot="1">
      <c r="A182" s="23" t="s">
        <v>153</v>
      </c>
      <c r="B182" s="51"/>
      <c r="C182" s="34">
        <f>SUM(C62,C85,C88,C93,C112,C139,C156,C157,C161,C170,C176)</f>
        <v>2397.432</v>
      </c>
      <c r="D182" s="34">
        <f>SUM(D62,D85,D88,D93,D112,D139,D156,D157,D161,D170,D176)</f>
        <v>3.8200000000000003</v>
      </c>
    </row>
    <row r="183" spans="1:2" ht="15">
      <c r="A183"/>
      <c r="B183"/>
    </row>
    <row r="184" spans="1:3" ht="28.5">
      <c r="A184" s="45" t="s">
        <v>160</v>
      </c>
      <c r="B184" s="56">
        <v>2397.43</v>
      </c>
      <c r="C184" s="33" t="s">
        <v>21</v>
      </c>
    </row>
    <row r="185" spans="1:3" ht="15.75">
      <c r="A185" s="45"/>
      <c r="B185" s="57"/>
      <c r="C185" s="33"/>
    </row>
    <row r="186" spans="1:3" ht="15.75">
      <c r="A186" s="45" t="s">
        <v>20</v>
      </c>
      <c r="B186" s="58">
        <v>3.82</v>
      </c>
      <c r="C186" s="33" t="s">
        <v>21</v>
      </c>
    </row>
  </sheetData>
  <sheetProtection/>
  <mergeCells count="57">
    <mergeCell ref="B15:B21"/>
    <mergeCell ref="B24:B26"/>
    <mergeCell ref="B28:B32"/>
    <mergeCell ref="B34:B40"/>
    <mergeCell ref="A95:D95"/>
    <mergeCell ref="A153:D153"/>
    <mergeCell ref="B145:B147"/>
    <mergeCell ref="B149:B152"/>
    <mergeCell ref="C149:C152"/>
    <mergeCell ref="B123:B132"/>
    <mergeCell ref="B176:B179"/>
    <mergeCell ref="C167:D167"/>
    <mergeCell ref="C78:C83"/>
    <mergeCell ref="D78:D83"/>
    <mergeCell ref="B102:B110"/>
    <mergeCell ref="B117:B121"/>
    <mergeCell ref="B93:B94"/>
    <mergeCell ref="B85:B87"/>
    <mergeCell ref="B90:B91"/>
    <mergeCell ref="D149:D152"/>
    <mergeCell ref="B70:B76"/>
    <mergeCell ref="B78:B83"/>
    <mergeCell ref="C42:C47"/>
    <mergeCell ref="D49:D53"/>
    <mergeCell ref="C55:C61"/>
    <mergeCell ref="D55:D61"/>
    <mergeCell ref="B64:B68"/>
    <mergeCell ref="B55:B61"/>
    <mergeCell ref="B42:B47"/>
    <mergeCell ref="B49:B53"/>
    <mergeCell ref="C24:C26"/>
    <mergeCell ref="D24:D26"/>
    <mergeCell ref="D34:D40"/>
    <mergeCell ref="C64:C68"/>
    <mergeCell ref="D64:D68"/>
    <mergeCell ref="D42:D47"/>
    <mergeCell ref="C49:C53"/>
    <mergeCell ref="C123:C131"/>
    <mergeCell ref="D123:D131"/>
    <mergeCell ref="C145:C147"/>
    <mergeCell ref="D145:D147"/>
    <mergeCell ref="C102:C110"/>
    <mergeCell ref="C85:C87"/>
    <mergeCell ref="C90:C91"/>
    <mergeCell ref="D90:D91"/>
    <mergeCell ref="C93:C94"/>
    <mergeCell ref="D93:D94"/>
    <mergeCell ref="D102:D110"/>
    <mergeCell ref="A9:D10"/>
    <mergeCell ref="C70:C76"/>
    <mergeCell ref="D70:D76"/>
    <mergeCell ref="D28:D32"/>
    <mergeCell ref="C34:C40"/>
    <mergeCell ref="A13:D13"/>
    <mergeCell ref="C28:C32"/>
    <mergeCell ref="C15:C21"/>
    <mergeCell ref="D15:D21"/>
  </mergeCells>
  <printOptions/>
  <pageMargins left="0.25" right="0.25" top="0.75" bottom="0.75" header="0.3" footer="0.3"/>
  <pageSetup fitToHeight="6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85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56.140625" style="1" customWidth="1"/>
    <col min="2" max="2" width="15.8515625" style="2" customWidth="1"/>
    <col min="3" max="3" width="15.00390625" style="2" customWidth="1"/>
    <col min="4" max="4" width="13.7109375" style="2" customWidth="1"/>
  </cols>
  <sheetData>
    <row r="1" spans="1:4" ht="15.75">
      <c r="A1"/>
      <c r="B1"/>
      <c r="C1" s="3" t="s">
        <v>181</v>
      </c>
      <c r="D1" s="27"/>
    </row>
    <row r="2" spans="1:4" ht="15.75">
      <c r="A2"/>
      <c r="B2"/>
      <c r="C2" s="3" t="s">
        <v>182</v>
      </c>
      <c r="D2" s="27"/>
    </row>
    <row r="3" spans="1:4" ht="15.75">
      <c r="A3"/>
      <c r="B3"/>
      <c r="C3" s="3" t="s">
        <v>188</v>
      </c>
      <c r="D3" s="27"/>
    </row>
    <row r="4" spans="1:4" ht="12.75">
      <c r="A4" s="4" t="s">
        <v>184</v>
      </c>
      <c r="B4"/>
      <c r="C4"/>
      <c r="D4" s="27"/>
    </row>
    <row r="5" spans="1:4" ht="15.75">
      <c r="A5" s="55" t="s">
        <v>187</v>
      </c>
      <c r="B5"/>
      <c r="C5" s="6"/>
      <c r="D5" s="29"/>
    </row>
    <row r="6" spans="1:4" ht="15.75">
      <c r="A6" s="55" t="s">
        <v>154</v>
      </c>
      <c r="B6"/>
      <c r="C6" s="7">
        <v>84.7</v>
      </c>
      <c r="D6" s="29" t="s">
        <v>164</v>
      </c>
    </row>
    <row r="7" spans="1:4" ht="15">
      <c r="A7" s="5"/>
      <c r="B7"/>
      <c r="C7" s="6"/>
      <c r="D7" s="29"/>
    </row>
    <row r="8" spans="1:4" ht="12.75">
      <c r="A8" s="74" t="s">
        <v>19</v>
      </c>
      <c r="B8" s="74"/>
      <c r="C8" s="74"/>
      <c r="D8" s="74"/>
    </row>
    <row r="9" spans="1:4" ht="20.25" customHeight="1">
      <c r="A9" s="74"/>
      <c r="B9" s="74"/>
      <c r="C9" s="74"/>
      <c r="D9" s="74"/>
    </row>
    <row r="10" spans="1:4" ht="7.5" customHeight="1" thickBot="1">
      <c r="A10"/>
      <c r="B10"/>
      <c r="C10"/>
      <c r="D10" s="27"/>
    </row>
    <row r="11" spans="1:4" ht="57" thickBot="1">
      <c r="A11" s="8" t="s">
        <v>22</v>
      </c>
      <c r="B11" s="35" t="s">
        <v>23</v>
      </c>
      <c r="C11" s="25" t="s">
        <v>24</v>
      </c>
      <c r="D11" s="25" t="s">
        <v>163</v>
      </c>
    </row>
    <row r="12" spans="1:4" ht="14.25">
      <c r="A12" s="77" t="s">
        <v>155</v>
      </c>
      <c r="B12" s="78"/>
      <c r="C12" s="78"/>
      <c r="D12" s="79"/>
    </row>
    <row r="13" spans="1:4" ht="25.5">
      <c r="A13" s="61" t="s">
        <v>25</v>
      </c>
      <c r="B13" s="67"/>
      <c r="C13" s="24"/>
      <c r="D13" s="24"/>
    </row>
    <row r="14" spans="1:4" ht="38.25">
      <c r="A14" s="49" t="s">
        <v>26</v>
      </c>
      <c r="B14" s="83"/>
      <c r="C14" s="73"/>
      <c r="D14" s="76"/>
    </row>
    <row r="15" spans="1:4" ht="25.5">
      <c r="A15" s="49" t="s">
        <v>28</v>
      </c>
      <c r="B15" s="83"/>
      <c r="C15" s="73"/>
      <c r="D15" s="76"/>
    </row>
    <row r="16" spans="1:4" ht="12.75">
      <c r="A16" s="49" t="s">
        <v>29</v>
      </c>
      <c r="B16" s="83"/>
      <c r="C16" s="73"/>
      <c r="D16" s="76"/>
    </row>
    <row r="17" spans="1:4" ht="38.25">
      <c r="A17" s="49" t="s">
        <v>30</v>
      </c>
      <c r="B17" s="83"/>
      <c r="C17" s="73"/>
      <c r="D17" s="76"/>
    </row>
    <row r="18" spans="1:4" ht="38.25">
      <c r="A18" s="49" t="s">
        <v>31</v>
      </c>
      <c r="B18" s="83"/>
      <c r="C18" s="73"/>
      <c r="D18" s="76"/>
    </row>
    <row r="19" spans="1:4" ht="63.75">
      <c r="A19" s="49" t="s">
        <v>32</v>
      </c>
      <c r="B19" s="83"/>
      <c r="C19" s="73"/>
      <c r="D19" s="76"/>
    </row>
    <row r="20" spans="1:4" ht="38.25">
      <c r="A20" s="49" t="s">
        <v>33</v>
      </c>
      <c r="B20" s="83"/>
      <c r="C20" s="73"/>
      <c r="D20" s="76"/>
    </row>
    <row r="21" spans="1:4" ht="38.25">
      <c r="A21" s="49" t="s">
        <v>34</v>
      </c>
      <c r="B21" s="61"/>
      <c r="C21" s="24"/>
      <c r="D21" s="24"/>
    </row>
    <row r="22" spans="1:4" ht="15">
      <c r="A22" s="61" t="s">
        <v>35</v>
      </c>
      <c r="B22" s="67"/>
      <c r="C22" s="24"/>
      <c r="D22" s="24"/>
    </row>
    <row r="23" spans="1:4" ht="38.25">
      <c r="A23" s="49" t="s">
        <v>36</v>
      </c>
      <c r="B23" s="83"/>
      <c r="C23" s="75"/>
      <c r="D23" s="76"/>
    </row>
    <row r="24" spans="1:4" ht="63.75">
      <c r="A24" s="49" t="s">
        <v>38</v>
      </c>
      <c r="B24" s="83"/>
      <c r="C24" s="75"/>
      <c r="D24" s="76"/>
    </row>
    <row r="25" spans="1:4" ht="38.25">
      <c r="A25" s="49" t="s">
        <v>39</v>
      </c>
      <c r="B25" s="83"/>
      <c r="C25" s="75"/>
      <c r="D25" s="76"/>
    </row>
    <row r="26" spans="1:4" ht="25.5">
      <c r="A26" s="61" t="s">
        <v>40</v>
      </c>
      <c r="B26" s="69"/>
      <c r="C26" s="24"/>
      <c r="D26" s="24"/>
    </row>
    <row r="27" spans="1:4" ht="76.5">
      <c r="A27" s="63" t="s">
        <v>167</v>
      </c>
      <c r="B27" s="83"/>
      <c r="C27" s="73"/>
      <c r="D27" s="76"/>
    </row>
    <row r="28" spans="1:4" ht="63.75">
      <c r="A28" s="49" t="s">
        <v>41</v>
      </c>
      <c r="B28" s="83"/>
      <c r="C28" s="73"/>
      <c r="D28" s="76"/>
    </row>
    <row r="29" spans="1:4" ht="63.75">
      <c r="A29" s="49" t="s">
        <v>169</v>
      </c>
      <c r="B29" s="83"/>
      <c r="C29" s="73"/>
      <c r="D29" s="76"/>
    </row>
    <row r="30" spans="1:4" ht="102">
      <c r="A30" s="49" t="s">
        <v>168</v>
      </c>
      <c r="B30" s="83"/>
      <c r="C30" s="73"/>
      <c r="D30" s="76"/>
    </row>
    <row r="31" spans="1:4" ht="51">
      <c r="A31" s="49" t="s">
        <v>42</v>
      </c>
      <c r="B31" s="83"/>
      <c r="C31" s="73"/>
      <c r="D31" s="76"/>
    </row>
    <row r="32" spans="1:4" ht="38.25">
      <c r="A32" s="61" t="s">
        <v>43</v>
      </c>
      <c r="B32" s="69"/>
      <c r="C32" s="24"/>
      <c r="D32" s="24"/>
    </row>
    <row r="33" spans="1:4" ht="38.25">
      <c r="A33" s="49" t="s">
        <v>44</v>
      </c>
      <c r="B33" s="83"/>
      <c r="C33" s="73"/>
      <c r="D33" s="76"/>
    </row>
    <row r="34" spans="1:4" ht="89.25">
      <c r="A34" s="49" t="s">
        <v>170</v>
      </c>
      <c r="B34" s="83"/>
      <c r="C34" s="73"/>
      <c r="D34" s="76"/>
    </row>
    <row r="35" spans="1:4" ht="89.25">
      <c r="A35" s="49" t="s">
        <v>171</v>
      </c>
      <c r="B35" s="83"/>
      <c r="C35" s="73"/>
      <c r="D35" s="76"/>
    </row>
    <row r="36" spans="1:4" ht="38.25">
      <c r="A36" s="49" t="s">
        <v>45</v>
      </c>
      <c r="B36" s="83"/>
      <c r="C36" s="73"/>
      <c r="D36" s="76"/>
    </row>
    <row r="37" spans="1:4" ht="76.5">
      <c r="A37" s="49" t="s">
        <v>172</v>
      </c>
      <c r="B37" s="83"/>
      <c r="C37" s="73"/>
      <c r="D37" s="76"/>
    </row>
    <row r="38" spans="1:4" ht="38.25">
      <c r="A38" s="49" t="s">
        <v>46</v>
      </c>
      <c r="B38" s="83"/>
      <c r="C38" s="73"/>
      <c r="D38" s="76"/>
    </row>
    <row r="39" spans="1:4" ht="38.25">
      <c r="A39" s="49" t="s">
        <v>47</v>
      </c>
      <c r="B39" s="83"/>
      <c r="C39" s="73"/>
      <c r="D39" s="76"/>
    </row>
    <row r="40" spans="1:4" ht="25.5">
      <c r="A40" s="61" t="s">
        <v>48</v>
      </c>
      <c r="B40" s="61"/>
      <c r="C40" s="24"/>
      <c r="D40" s="30"/>
    </row>
    <row r="41" spans="1:4" ht="63.75">
      <c r="A41" s="49" t="s">
        <v>173</v>
      </c>
      <c r="B41" s="83"/>
      <c r="C41" s="73"/>
      <c r="D41" s="76"/>
    </row>
    <row r="42" spans="1:4" ht="63.75">
      <c r="A42" s="49" t="s">
        <v>174</v>
      </c>
      <c r="B42" s="83"/>
      <c r="C42" s="73"/>
      <c r="D42" s="76"/>
    </row>
    <row r="43" spans="1:4" ht="63.75">
      <c r="A43" s="49" t="s">
        <v>175</v>
      </c>
      <c r="B43" s="83"/>
      <c r="C43" s="73"/>
      <c r="D43" s="76"/>
    </row>
    <row r="44" spans="1:4" ht="51">
      <c r="A44" s="49" t="s">
        <v>49</v>
      </c>
      <c r="B44" s="83"/>
      <c r="C44" s="73"/>
      <c r="D44" s="76"/>
    </row>
    <row r="45" spans="1:4" ht="38.25">
      <c r="A45" s="49" t="s">
        <v>50</v>
      </c>
      <c r="B45" s="83"/>
      <c r="C45" s="73"/>
      <c r="D45" s="76"/>
    </row>
    <row r="46" spans="1:4" ht="38.25">
      <c r="A46" s="49" t="s">
        <v>47</v>
      </c>
      <c r="B46" s="83"/>
      <c r="C46" s="73"/>
      <c r="D46" s="76"/>
    </row>
    <row r="47" spans="1:4" ht="38.25">
      <c r="A47" s="61" t="s">
        <v>51</v>
      </c>
      <c r="B47" s="61"/>
      <c r="C47" s="24"/>
      <c r="D47" s="24"/>
    </row>
    <row r="48" spans="1:4" ht="51">
      <c r="A48" s="49" t="s">
        <v>52</v>
      </c>
      <c r="B48" s="83"/>
      <c r="C48" s="73"/>
      <c r="D48" s="76"/>
    </row>
    <row r="49" spans="1:4" ht="63.75">
      <c r="A49" s="49" t="s">
        <v>53</v>
      </c>
      <c r="B49" s="83"/>
      <c r="C49" s="73"/>
      <c r="D49" s="76"/>
    </row>
    <row r="50" spans="1:4" ht="63.75">
      <c r="A50" s="49" t="s">
        <v>54</v>
      </c>
      <c r="B50" s="83"/>
      <c r="C50" s="73"/>
      <c r="D50" s="76"/>
    </row>
    <row r="51" spans="1:4" ht="51">
      <c r="A51" s="49" t="s">
        <v>55</v>
      </c>
      <c r="B51" s="83"/>
      <c r="C51" s="73"/>
      <c r="D51" s="76"/>
    </row>
    <row r="52" spans="1:4" ht="38.25">
      <c r="A52" s="49" t="s">
        <v>47</v>
      </c>
      <c r="B52" s="83"/>
      <c r="C52" s="73"/>
      <c r="D52" s="76"/>
    </row>
    <row r="53" spans="1:4" ht="25.5">
      <c r="A53" s="61" t="s">
        <v>56</v>
      </c>
      <c r="B53" s="67"/>
      <c r="C53" s="24"/>
      <c r="D53" s="24"/>
    </row>
    <row r="54" spans="1:4" ht="12.75">
      <c r="A54" s="49" t="s">
        <v>57</v>
      </c>
      <c r="B54" s="84"/>
      <c r="C54" s="73"/>
      <c r="D54" s="73"/>
    </row>
    <row r="55" spans="1:4" ht="25.5">
      <c r="A55" s="49" t="s">
        <v>58</v>
      </c>
      <c r="B55" s="84"/>
      <c r="C55" s="73"/>
      <c r="D55" s="73"/>
    </row>
    <row r="56" spans="1:4" ht="102">
      <c r="A56" s="49" t="s">
        <v>176</v>
      </c>
      <c r="B56" s="84"/>
      <c r="C56" s="73"/>
      <c r="D56" s="73"/>
    </row>
    <row r="57" spans="1:4" ht="51">
      <c r="A57" s="49" t="s">
        <v>59</v>
      </c>
      <c r="B57" s="84"/>
      <c r="C57" s="73"/>
      <c r="D57" s="73"/>
    </row>
    <row r="58" spans="1:4" ht="25.5">
      <c r="A58" s="49" t="s">
        <v>60</v>
      </c>
      <c r="B58" s="84"/>
      <c r="C58" s="73"/>
      <c r="D58" s="73"/>
    </row>
    <row r="59" spans="1:4" ht="25.5">
      <c r="A59" s="49" t="s">
        <v>61</v>
      </c>
      <c r="B59" s="84"/>
      <c r="C59" s="73"/>
      <c r="D59" s="73"/>
    </row>
    <row r="60" spans="1:4" ht="63.75">
      <c r="A60" s="49" t="s">
        <v>177</v>
      </c>
      <c r="B60" s="84"/>
      <c r="C60" s="73"/>
      <c r="D60" s="73"/>
    </row>
    <row r="61" spans="1:4" ht="38.25">
      <c r="A61" s="49" t="s">
        <v>62</v>
      </c>
      <c r="B61" s="39" t="s">
        <v>37</v>
      </c>
      <c r="C61" s="32">
        <f>0.25*12*84.7</f>
        <v>254.10000000000002</v>
      </c>
      <c r="D61" s="32">
        <v>0.25</v>
      </c>
    </row>
    <row r="62" spans="1:4" ht="25.5">
      <c r="A62" s="49" t="s">
        <v>63</v>
      </c>
      <c r="B62" s="39"/>
      <c r="C62" s="32"/>
      <c r="D62" s="32"/>
    </row>
    <row r="63" spans="1:4" ht="51">
      <c r="A63" s="49" t="s">
        <v>64</v>
      </c>
      <c r="B63" s="84"/>
      <c r="C63" s="73"/>
      <c r="D63" s="73"/>
    </row>
    <row r="64" spans="1:4" ht="51">
      <c r="A64" s="49" t="s">
        <v>65</v>
      </c>
      <c r="B64" s="84"/>
      <c r="C64" s="73"/>
      <c r="D64" s="73"/>
    </row>
    <row r="65" spans="1:4" ht="38.25">
      <c r="A65" s="49" t="s">
        <v>66</v>
      </c>
      <c r="B65" s="84"/>
      <c r="C65" s="73"/>
      <c r="D65" s="73"/>
    </row>
    <row r="66" spans="1:4" ht="51">
      <c r="A66" s="49" t="s">
        <v>67</v>
      </c>
      <c r="B66" s="84"/>
      <c r="C66" s="73"/>
      <c r="D66" s="73"/>
    </row>
    <row r="67" spans="1:4" ht="51">
      <c r="A67" s="49" t="s">
        <v>68</v>
      </c>
      <c r="B67" s="84"/>
      <c r="C67" s="73"/>
      <c r="D67" s="73"/>
    </row>
    <row r="68" spans="1:4" ht="25.5">
      <c r="A68" s="61" t="s">
        <v>69</v>
      </c>
      <c r="B68" s="69" t="s">
        <v>27</v>
      </c>
      <c r="C68" s="26"/>
      <c r="D68" s="26"/>
    </row>
    <row r="69" spans="1:4" ht="38.25">
      <c r="A69" s="49" t="s">
        <v>178</v>
      </c>
      <c r="B69" s="83"/>
      <c r="C69" s="75"/>
      <c r="D69" s="76"/>
    </row>
    <row r="70" spans="1:4" ht="51">
      <c r="A70" s="49" t="s">
        <v>179</v>
      </c>
      <c r="B70" s="83"/>
      <c r="C70" s="75"/>
      <c r="D70" s="76"/>
    </row>
    <row r="71" spans="1:4" ht="38.25">
      <c r="A71" s="49" t="s">
        <v>180</v>
      </c>
      <c r="B71" s="83"/>
      <c r="C71" s="75"/>
      <c r="D71" s="76"/>
    </row>
    <row r="72" spans="1:4" ht="63.75">
      <c r="A72" s="49" t="s">
        <v>0</v>
      </c>
      <c r="B72" s="83"/>
      <c r="C72" s="75"/>
      <c r="D72" s="76"/>
    </row>
    <row r="73" spans="1:4" ht="38.25">
      <c r="A73" s="49" t="s">
        <v>1</v>
      </c>
      <c r="B73" s="83"/>
      <c r="C73" s="75"/>
      <c r="D73" s="76"/>
    </row>
    <row r="74" spans="1:4" ht="76.5">
      <c r="A74" s="49" t="s">
        <v>2</v>
      </c>
      <c r="B74" s="83"/>
      <c r="C74" s="75"/>
      <c r="D74" s="76"/>
    </row>
    <row r="75" spans="1:4" ht="51">
      <c r="A75" s="60" t="s">
        <v>3</v>
      </c>
      <c r="B75" s="83"/>
      <c r="C75" s="75"/>
      <c r="D75" s="76"/>
    </row>
    <row r="76" spans="1:4" ht="25.5">
      <c r="A76" s="61" t="s">
        <v>70</v>
      </c>
      <c r="B76" s="69"/>
      <c r="C76" s="26"/>
      <c r="D76" s="26"/>
    </row>
    <row r="77" spans="1:4" ht="51">
      <c r="A77" s="49" t="s">
        <v>71</v>
      </c>
      <c r="B77" s="83"/>
      <c r="C77" s="73"/>
      <c r="D77" s="73"/>
    </row>
    <row r="78" spans="1:4" ht="38.25">
      <c r="A78" s="49" t="s">
        <v>72</v>
      </c>
      <c r="B78" s="83"/>
      <c r="C78" s="73"/>
      <c r="D78" s="73"/>
    </row>
    <row r="79" spans="1:4" ht="51">
      <c r="A79" s="49" t="s">
        <v>73</v>
      </c>
      <c r="B79" s="83"/>
      <c r="C79" s="73"/>
      <c r="D79" s="73"/>
    </row>
    <row r="80" spans="1:4" ht="38.25">
      <c r="A80" s="49" t="s">
        <v>74</v>
      </c>
      <c r="B80" s="83"/>
      <c r="C80" s="73"/>
      <c r="D80" s="73"/>
    </row>
    <row r="81" spans="1:4" ht="38.25">
      <c r="A81" s="49" t="s">
        <v>75</v>
      </c>
      <c r="B81" s="83"/>
      <c r="C81" s="73"/>
      <c r="D81" s="73"/>
    </row>
    <row r="82" spans="1:4" ht="38.25">
      <c r="A82" s="49" t="s">
        <v>47</v>
      </c>
      <c r="B82" s="83"/>
      <c r="C82" s="73"/>
      <c r="D82" s="73"/>
    </row>
    <row r="83" spans="1:4" ht="25.5">
      <c r="A83" s="61" t="s">
        <v>76</v>
      </c>
      <c r="B83" s="69"/>
      <c r="C83" s="26"/>
      <c r="D83" s="31"/>
    </row>
    <row r="84" spans="1:4" ht="76.5">
      <c r="A84" s="49" t="s">
        <v>4</v>
      </c>
      <c r="B84" s="83" t="s">
        <v>161</v>
      </c>
      <c r="C84" s="73">
        <f>0.05*12*84.7</f>
        <v>50.82000000000001</v>
      </c>
      <c r="D84" s="71">
        <v>0.05</v>
      </c>
    </row>
    <row r="85" spans="1:4" ht="15">
      <c r="A85" s="49" t="s">
        <v>77</v>
      </c>
      <c r="B85" s="83"/>
      <c r="C85" s="73"/>
      <c r="D85" s="52"/>
    </row>
    <row r="86" spans="1:4" ht="38.25">
      <c r="A86" s="49" t="s">
        <v>47</v>
      </c>
      <c r="B86" s="83"/>
      <c r="C86" s="73"/>
      <c r="D86" s="53"/>
    </row>
    <row r="87" spans="1:4" ht="89.25">
      <c r="A87" s="61" t="s">
        <v>78</v>
      </c>
      <c r="B87" s="68" t="s">
        <v>161</v>
      </c>
      <c r="C87" s="32">
        <f>0.1*12*84.7</f>
        <v>101.64000000000001</v>
      </c>
      <c r="D87" s="32">
        <v>0.1</v>
      </c>
    </row>
    <row r="88" spans="1:4" ht="38.25">
      <c r="A88" s="61" t="s">
        <v>79</v>
      </c>
      <c r="B88" s="61"/>
      <c r="C88" s="26"/>
      <c r="D88" s="31"/>
    </row>
    <row r="89" spans="1:4" ht="38.25">
      <c r="A89" s="49" t="s">
        <v>80</v>
      </c>
      <c r="B89" s="83"/>
      <c r="C89" s="73"/>
      <c r="D89" s="76"/>
    </row>
    <row r="90" spans="1:4" ht="38.25">
      <c r="A90" s="49" t="s">
        <v>47</v>
      </c>
      <c r="B90" s="83"/>
      <c r="C90" s="73"/>
      <c r="D90" s="76"/>
    </row>
    <row r="91" spans="1:4" ht="51">
      <c r="A91" s="61" t="s">
        <v>81</v>
      </c>
      <c r="B91" s="67"/>
      <c r="C91" s="26"/>
      <c r="D91" s="31"/>
    </row>
    <row r="92" spans="1:4" ht="63.75">
      <c r="A92" s="70" t="s">
        <v>82</v>
      </c>
      <c r="B92" s="84" t="s">
        <v>161</v>
      </c>
      <c r="C92" s="73">
        <f>0.1*84.7*12</f>
        <v>101.64000000000001</v>
      </c>
      <c r="D92" s="73">
        <v>0.1</v>
      </c>
    </row>
    <row r="93" spans="1:4" ht="51">
      <c r="A93" s="70" t="s">
        <v>83</v>
      </c>
      <c r="B93" s="84"/>
      <c r="C93" s="73"/>
      <c r="D93" s="73"/>
    </row>
    <row r="94" spans="1:4" ht="15">
      <c r="A94" s="91" t="s">
        <v>84</v>
      </c>
      <c r="B94" s="91"/>
      <c r="C94" s="91"/>
      <c r="D94" s="91"/>
    </row>
    <row r="95" spans="1:4" ht="25.5">
      <c r="A95" s="61" t="s">
        <v>85</v>
      </c>
      <c r="B95" s="61"/>
      <c r="C95" s="24"/>
      <c r="D95" s="24"/>
    </row>
    <row r="96" spans="1:4" ht="25.5">
      <c r="A96" s="70" t="s">
        <v>86</v>
      </c>
      <c r="B96" s="39"/>
      <c r="C96" s="31"/>
      <c r="D96" s="31"/>
    </row>
    <row r="97" spans="1:4" ht="15">
      <c r="A97" s="70" t="s">
        <v>87</v>
      </c>
      <c r="B97" s="49"/>
      <c r="C97" s="31"/>
      <c r="D97" s="31"/>
    </row>
    <row r="98" spans="1:4" ht="38.25">
      <c r="A98" s="70" t="s">
        <v>88</v>
      </c>
      <c r="B98" s="39"/>
      <c r="C98" s="31"/>
      <c r="D98" s="31"/>
    </row>
    <row r="99" spans="1:4" ht="38.25">
      <c r="A99" s="70" t="s">
        <v>47</v>
      </c>
      <c r="B99" s="39"/>
      <c r="C99" s="31"/>
      <c r="D99" s="31"/>
    </row>
    <row r="100" spans="1:4" ht="38.25">
      <c r="A100" s="61" t="s">
        <v>89</v>
      </c>
      <c r="B100" s="61"/>
      <c r="C100" s="31"/>
      <c r="D100" s="31"/>
    </row>
    <row r="101" spans="1:4" ht="51">
      <c r="A101" s="70" t="s">
        <v>90</v>
      </c>
      <c r="B101" s="84"/>
      <c r="C101" s="73"/>
      <c r="D101" s="73"/>
    </row>
    <row r="102" spans="1:4" ht="38.25">
      <c r="A102" s="70" t="s">
        <v>91</v>
      </c>
      <c r="B102" s="84"/>
      <c r="C102" s="73"/>
      <c r="D102" s="73"/>
    </row>
    <row r="103" spans="1:4" ht="25.5">
      <c r="A103" s="70" t="s">
        <v>92</v>
      </c>
      <c r="B103" s="84"/>
      <c r="C103" s="73"/>
      <c r="D103" s="73"/>
    </row>
    <row r="104" spans="1:4" ht="63.75">
      <c r="A104" s="70" t="s">
        <v>93</v>
      </c>
      <c r="B104" s="84"/>
      <c r="C104" s="73"/>
      <c r="D104" s="73"/>
    </row>
    <row r="105" spans="1:4" ht="25.5">
      <c r="A105" s="70" t="s">
        <v>94</v>
      </c>
      <c r="B105" s="84"/>
      <c r="C105" s="73"/>
      <c r="D105" s="73"/>
    </row>
    <row r="106" spans="1:4" ht="25.5">
      <c r="A106" s="70" t="s">
        <v>95</v>
      </c>
      <c r="B106" s="84"/>
      <c r="C106" s="73"/>
      <c r="D106" s="73"/>
    </row>
    <row r="107" spans="1:4" ht="25.5">
      <c r="A107" s="70" t="s">
        <v>96</v>
      </c>
      <c r="B107" s="84"/>
      <c r="C107" s="73"/>
      <c r="D107" s="73"/>
    </row>
    <row r="108" spans="1:4" ht="38.25">
      <c r="A108" s="70" t="s">
        <v>97</v>
      </c>
      <c r="B108" s="84"/>
      <c r="C108" s="73"/>
      <c r="D108" s="73"/>
    </row>
    <row r="109" spans="1:4" ht="38.25">
      <c r="A109" s="70" t="s">
        <v>47</v>
      </c>
      <c r="B109" s="84"/>
      <c r="C109" s="73"/>
      <c r="D109" s="73"/>
    </row>
    <row r="110" spans="1:4" ht="51">
      <c r="A110" s="61" t="s">
        <v>98</v>
      </c>
      <c r="B110" s="67" t="s">
        <v>165</v>
      </c>
      <c r="C110" s="24"/>
      <c r="D110" s="24"/>
    </row>
    <row r="111" spans="1:4" ht="26.25" thickBot="1">
      <c r="A111" s="62" t="s">
        <v>5</v>
      </c>
      <c r="B111" s="65"/>
      <c r="C111" s="66">
        <f>0.17*84.7*12</f>
        <v>172.788</v>
      </c>
      <c r="D111" s="66">
        <v>0.17</v>
      </c>
    </row>
    <row r="112" spans="1:4" ht="51.75" thickBot="1">
      <c r="A112" s="63" t="s">
        <v>6</v>
      </c>
      <c r="B112" s="41"/>
      <c r="C112" s="24"/>
      <c r="D112" s="24"/>
    </row>
    <row r="113" spans="1:4" ht="15.75" thickBot="1">
      <c r="A113" s="63" t="s">
        <v>7</v>
      </c>
      <c r="B113" s="41"/>
      <c r="C113" s="24"/>
      <c r="D113" s="24"/>
    </row>
    <row r="114" spans="1:4" ht="15.75" thickBot="1">
      <c r="A114" s="63" t="s">
        <v>8</v>
      </c>
      <c r="B114" s="41"/>
      <c r="C114" s="24"/>
      <c r="D114" s="24"/>
    </row>
    <row r="115" spans="1:4" ht="38.25">
      <c r="A115" s="59" t="s">
        <v>99</v>
      </c>
      <c r="B115" s="48"/>
      <c r="C115" s="24"/>
      <c r="D115" s="24"/>
    </row>
    <row r="116" spans="1:4" ht="51">
      <c r="A116" s="13" t="s">
        <v>100</v>
      </c>
      <c r="B116" s="85"/>
      <c r="C116" s="24"/>
      <c r="D116" s="24"/>
    </row>
    <row r="117" spans="1:4" ht="51">
      <c r="A117" s="13" t="s">
        <v>101</v>
      </c>
      <c r="B117" s="86"/>
      <c r="C117" s="24"/>
      <c r="D117" s="24"/>
    </row>
    <row r="118" spans="1:4" ht="25.5">
      <c r="A118" s="13" t="s">
        <v>102</v>
      </c>
      <c r="B118" s="86"/>
      <c r="C118" s="24"/>
      <c r="D118" s="24"/>
    </row>
    <row r="119" spans="1:4" ht="25.5">
      <c r="A119" s="13" t="s">
        <v>103</v>
      </c>
      <c r="B119" s="86"/>
      <c r="C119" s="24"/>
      <c r="D119" s="24"/>
    </row>
    <row r="120" spans="1:4" ht="64.5" thickBot="1">
      <c r="A120" s="14" t="s">
        <v>104</v>
      </c>
      <c r="B120" s="87"/>
      <c r="C120" s="24"/>
      <c r="D120" s="24"/>
    </row>
    <row r="121" spans="1:4" ht="51">
      <c r="A121" s="9" t="s">
        <v>105</v>
      </c>
      <c r="B121" s="36"/>
      <c r="C121" s="24"/>
      <c r="D121" s="24"/>
    </row>
    <row r="122" spans="1:4" ht="102">
      <c r="A122" s="17" t="s">
        <v>9</v>
      </c>
      <c r="B122" s="85"/>
      <c r="C122" s="80"/>
      <c r="D122" s="80"/>
    </row>
    <row r="123" spans="1:4" ht="51">
      <c r="A123" s="13" t="s">
        <v>106</v>
      </c>
      <c r="B123" s="100"/>
      <c r="C123" s="81"/>
      <c r="D123" s="81"/>
    </row>
    <row r="124" spans="1:4" ht="25.5">
      <c r="A124" s="13" t="s">
        <v>107</v>
      </c>
      <c r="B124" s="100"/>
      <c r="C124" s="81"/>
      <c r="D124" s="81"/>
    </row>
    <row r="125" spans="1:4" ht="51">
      <c r="A125" s="13" t="s">
        <v>108</v>
      </c>
      <c r="B125" s="100"/>
      <c r="C125" s="81"/>
      <c r="D125" s="81"/>
    </row>
    <row r="126" spans="1:4" ht="38.25">
      <c r="A126" s="13" t="s">
        <v>110</v>
      </c>
      <c r="B126" s="100"/>
      <c r="C126" s="81"/>
      <c r="D126" s="81"/>
    </row>
    <row r="127" spans="1:4" ht="51">
      <c r="A127" s="15" t="s">
        <v>10</v>
      </c>
      <c r="B127" s="100"/>
      <c r="C127" s="81"/>
      <c r="D127" s="81"/>
    </row>
    <row r="128" spans="1:4" ht="38.25">
      <c r="A128" s="13" t="s">
        <v>111</v>
      </c>
      <c r="B128" s="100"/>
      <c r="C128" s="81"/>
      <c r="D128" s="81"/>
    </row>
    <row r="129" spans="1:4" ht="25.5">
      <c r="A129" s="13" t="s">
        <v>112</v>
      </c>
      <c r="B129" s="100"/>
      <c r="C129" s="81"/>
      <c r="D129" s="81"/>
    </row>
    <row r="130" spans="1:4" ht="12.75">
      <c r="A130" s="13" t="s">
        <v>113</v>
      </c>
      <c r="B130" s="100"/>
      <c r="C130" s="82"/>
      <c r="D130" s="82"/>
    </row>
    <row r="131" spans="1:4" ht="38.25">
      <c r="A131" s="13" t="s">
        <v>114</v>
      </c>
      <c r="B131" s="101"/>
      <c r="C131" s="24"/>
      <c r="D131" s="24"/>
    </row>
    <row r="132" spans="1:4" ht="26.25" thickBot="1">
      <c r="A132" s="18" t="s">
        <v>115</v>
      </c>
      <c r="B132" s="50"/>
      <c r="C132" s="24"/>
      <c r="D132" s="24"/>
    </row>
    <row r="133" spans="1:4" ht="38.25">
      <c r="A133" s="9" t="s">
        <v>116</v>
      </c>
      <c r="B133" s="48"/>
      <c r="C133" s="24"/>
      <c r="D133" s="24"/>
    </row>
    <row r="134" spans="1:4" ht="38.25">
      <c r="A134" s="13" t="s">
        <v>117</v>
      </c>
      <c r="B134" s="39"/>
      <c r="C134" s="32"/>
      <c r="D134" s="32"/>
    </row>
    <row r="135" spans="1:4" ht="25.5">
      <c r="A135" s="13" t="s">
        <v>118</v>
      </c>
      <c r="B135" s="39"/>
      <c r="C135" s="32"/>
      <c r="D135" s="32"/>
    </row>
    <row r="136" spans="1:4" ht="15">
      <c r="A136" s="13" t="s">
        <v>119</v>
      </c>
      <c r="B136" s="39"/>
      <c r="C136" s="32"/>
      <c r="D136" s="32"/>
    </row>
    <row r="137" spans="1:4" ht="26.25" thickBot="1">
      <c r="A137" s="14" t="s">
        <v>120</v>
      </c>
      <c r="B137" s="39"/>
      <c r="C137" s="32"/>
      <c r="D137" s="32"/>
    </row>
    <row r="138" spans="1:4" ht="51">
      <c r="A138" s="9" t="s">
        <v>121</v>
      </c>
      <c r="B138" s="47"/>
      <c r="C138" s="54">
        <f>0.31*12*84.7</f>
        <v>315.084</v>
      </c>
      <c r="D138" s="54">
        <v>0.31</v>
      </c>
    </row>
    <row r="139" spans="1:4" ht="51">
      <c r="A139" s="13" t="s">
        <v>122</v>
      </c>
      <c r="B139" s="39" t="s">
        <v>27</v>
      </c>
      <c r="C139" s="31"/>
      <c r="D139" s="64"/>
    </row>
    <row r="140" spans="1:4" ht="25.5">
      <c r="A140" s="13" t="s">
        <v>123</v>
      </c>
      <c r="B140" s="39"/>
      <c r="C140" s="32"/>
      <c r="D140" s="32"/>
    </row>
    <row r="141" spans="1:4" ht="114.75">
      <c r="A141" s="17" t="s">
        <v>11</v>
      </c>
      <c r="B141" s="39"/>
      <c r="C141" s="32"/>
      <c r="D141" s="64"/>
    </row>
    <row r="142" spans="1:4" ht="39" thickBot="1">
      <c r="A142" s="14" t="s">
        <v>157</v>
      </c>
      <c r="B142" s="40"/>
      <c r="C142" s="32"/>
      <c r="D142" s="32"/>
    </row>
    <row r="143" spans="1:4" ht="38.25">
      <c r="A143" s="9" t="s">
        <v>124</v>
      </c>
      <c r="B143" s="36"/>
      <c r="C143" s="54"/>
      <c r="D143" s="54"/>
    </row>
    <row r="144" spans="1:4" ht="25.5">
      <c r="A144" s="13" t="s">
        <v>125</v>
      </c>
      <c r="B144" s="85"/>
      <c r="C144" s="80"/>
      <c r="D144" s="80"/>
    </row>
    <row r="145" spans="1:4" ht="25.5">
      <c r="A145" s="13" t="s">
        <v>126</v>
      </c>
      <c r="B145" s="86"/>
      <c r="C145" s="81"/>
      <c r="D145" s="81"/>
    </row>
    <row r="146" spans="1:4" ht="64.5" thickBot="1">
      <c r="A146" s="14" t="s">
        <v>127</v>
      </c>
      <c r="B146" s="87"/>
      <c r="C146" s="82"/>
      <c r="D146" s="82"/>
    </row>
    <row r="147" spans="1:4" ht="38.25">
      <c r="A147" s="9" t="s">
        <v>128</v>
      </c>
      <c r="B147" s="36"/>
      <c r="C147" s="24"/>
      <c r="D147" s="24"/>
    </row>
    <row r="148" spans="1:4" ht="25.5">
      <c r="A148" s="13" t="s">
        <v>129</v>
      </c>
      <c r="B148" s="85"/>
      <c r="C148" s="97"/>
      <c r="D148" s="88"/>
    </row>
    <row r="149" spans="1:4" ht="25.5">
      <c r="A149" s="13" t="s">
        <v>130</v>
      </c>
      <c r="B149" s="95"/>
      <c r="C149" s="98"/>
      <c r="D149" s="89"/>
    </row>
    <row r="150" spans="1:4" ht="25.5">
      <c r="A150" s="13" t="s">
        <v>131</v>
      </c>
      <c r="B150" s="95"/>
      <c r="C150" s="98"/>
      <c r="D150" s="89"/>
    </row>
    <row r="151" spans="1:4" ht="39" thickBot="1">
      <c r="A151" s="14" t="s">
        <v>132</v>
      </c>
      <c r="B151" s="96"/>
      <c r="C151" s="99"/>
      <c r="D151" s="90"/>
    </row>
    <row r="152" spans="1:4" ht="15.75" thickBot="1">
      <c r="A152" s="92" t="s">
        <v>133</v>
      </c>
      <c r="B152" s="93"/>
      <c r="C152" s="93"/>
      <c r="D152" s="94"/>
    </row>
    <row r="153" spans="1:4" ht="25.5">
      <c r="A153" s="9" t="s">
        <v>134</v>
      </c>
      <c r="B153" s="36"/>
      <c r="C153" s="24"/>
      <c r="D153" s="24"/>
    </row>
    <row r="154" spans="1:4" ht="38.25">
      <c r="A154" s="10" t="s">
        <v>12</v>
      </c>
      <c r="B154" s="42"/>
      <c r="C154" s="32"/>
      <c r="D154" s="32"/>
    </row>
    <row r="155" spans="1:4" ht="51">
      <c r="A155" s="13" t="s">
        <v>13</v>
      </c>
      <c r="B155" s="39" t="s">
        <v>37</v>
      </c>
      <c r="C155" s="32">
        <f>0.1*12*84.7</f>
        <v>101.64000000000001</v>
      </c>
      <c r="D155" s="32">
        <v>0.1</v>
      </c>
    </row>
    <row r="156" spans="1:4" ht="15">
      <c r="A156" s="10" t="s">
        <v>135</v>
      </c>
      <c r="B156" s="39" t="s">
        <v>37</v>
      </c>
      <c r="C156" s="32">
        <f>0.1*84.7*12</f>
        <v>101.64000000000001</v>
      </c>
      <c r="D156" s="32">
        <v>0.1</v>
      </c>
    </row>
    <row r="157" spans="1:4" ht="25.5">
      <c r="A157" s="10" t="s">
        <v>136</v>
      </c>
      <c r="B157" s="39"/>
      <c r="C157" s="32"/>
      <c r="D157" s="32"/>
    </row>
    <row r="158" spans="1:4" ht="64.5" thickBot="1">
      <c r="A158" s="12" t="s">
        <v>14</v>
      </c>
      <c r="B158" s="43"/>
      <c r="C158" s="26"/>
      <c r="D158" s="26"/>
    </row>
    <row r="159" spans="1:4" ht="76.5">
      <c r="A159" s="9" t="s">
        <v>137</v>
      </c>
      <c r="B159" s="36"/>
      <c r="C159" s="24"/>
      <c r="D159" s="24"/>
    </row>
    <row r="160" spans="1:4" ht="25.5">
      <c r="A160" s="10" t="s">
        <v>138</v>
      </c>
      <c r="B160" s="39" t="s">
        <v>162</v>
      </c>
      <c r="C160" s="32">
        <f>0.24*84.7*12</f>
        <v>243.93599999999998</v>
      </c>
      <c r="D160" s="32">
        <v>0.24</v>
      </c>
    </row>
    <row r="161" spans="1:4" ht="38.25">
      <c r="A161" s="10" t="s">
        <v>139</v>
      </c>
      <c r="B161" s="38"/>
      <c r="C161" s="32"/>
      <c r="D161" s="32"/>
    </row>
    <row r="162" spans="1:4" ht="38.25">
      <c r="A162" s="10" t="s">
        <v>15</v>
      </c>
      <c r="B162" s="39"/>
      <c r="C162" s="32"/>
      <c r="D162" s="32"/>
    </row>
    <row r="163" spans="1:4" ht="15">
      <c r="A163" s="10" t="s">
        <v>140</v>
      </c>
      <c r="B163" s="38"/>
      <c r="C163" s="32"/>
      <c r="D163" s="32"/>
    </row>
    <row r="164" spans="1:4" ht="15">
      <c r="A164" s="10" t="s">
        <v>141</v>
      </c>
      <c r="B164" s="38"/>
      <c r="C164" s="32"/>
      <c r="D164" s="32"/>
    </row>
    <row r="165" spans="1:4" ht="51">
      <c r="A165" s="10" t="s">
        <v>142</v>
      </c>
      <c r="B165" s="39"/>
      <c r="C165" s="32"/>
      <c r="D165" s="32"/>
    </row>
    <row r="166" spans="1:4" ht="15.75" thickBot="1">
      <c r="A166" s="19" t="s">
        <v>140</v>
      </c>
      <c r="B166" s="37"/>
      <c r="C166" s="73"/>
      <c r="D166" s="73"/>
    </row>
    <row r="167" spans="1:4" ht="25.5">
      <c r="A167" s="9" t="s">
        <v>143</v>
      </c>
      <c r="B167" s="36"/>
      <c r="C167" s="24"/>
      <c r="D167" s="24"/>
    </row>
    <row r="168" spans="1:4" ht="15">
      <c r="A168" s="10" t="s">
        <v>144</v>
      </c>
      <c r="B168" s="39"/>
      <c r="C168" s="32"/>
      <c r="D168" s="32"/>
    </row>
    <row r="169" spans="1:4" ht="51">
      <c r="A169" s="10" t="s">
        <v>158</v>
      </c>
      <c r="B169" s="39" t="s">
        <v>17</v>
      </c>
      <c r="C169" s="32">
        <f>0.4*12*84.7</f>
        <v>406.56000000000006</v>
      </c>
      <c r="D169" s="32">
        <v>0.4</v>
      </c>
    </row>
    <row r="170" spans="1:4" ht="51">
      <c r="A170" s="10" t="s">
        <v>158</v>
      </c>
      <c r="B170" s="38"/>
      <c r="C170" s="24"/>
      <c r="D170" s="24"/>
    </row>
    <row r="171" spans="1:4" ht="15">
      <c r="A171" s="10" t="s">
        <v>146</v>
      </c>
      <c r="B171" s="39"/>
      <c r="C171" s="32"/>
      <c r="D171" s="32"/>
    </row>
    <row r="172" spans="1:4" ht="15">
      <c r="A172" s="10" t="s">
        <v>147</v>
      </c>
      <c r="B172" s="49"/>
      <c r="C172" s="24"/>
      <c r="D172" s="24"/>
    </row>
    <row r="173" spans="1:4" ht="26.25" thickBot="1">
      <c r="A173" s="20" t="s">
        <v>145</v>
      </c>
      <c r="B173" s="37"/>
      <c r="C173" s="32"/>
      <c r="D173" s="32"/>
    </row>
    <row r="174" spans="1:4" ht="25.5">
      <c r="A174" s="9" t="s">
        <v>148</v>
      </c>
      <c r="B174" s="36"/>
      <c r="C174" s="26"/>
      <c r="D174" s="26"/>
    </row>
    <row r="175" spans="1:4" ht="26.25" thickBot="1">
      <c r="A175" s="12" t="s">
        <v>159</v>
      </c>
      <c r="B175" s="85"/>
      <c r="C175" s="46">
        <f>2*84.7*12</f>
        <v>2032.8000000000002</v>
      </c>
      <c r="D175" s="46">
        <v>2</v>
      </c>
    </row>
    <row r="176" spans="1:4" ht="25.5">
      <c r="A176" s="21" t="s">
        <v>149</v>
      </c>
      <c r="B176" s="86"/>
      <c r="C176" s="52"/>
      <c r="D176" s="52"/>
    </row>
    <row r="177" spans="1:4" ht="25.5">
      <c r="A177" s="10" t="s">
        <v>150</v>
      </c>
      <c r="B177" s="86"/>
      <c r="C177" s="52"/>
      <c r="D177" s="52"/>
    </row>
    <row r="178" spans="1:4" ht="90" thickBot="1">
      <c r="A178" s="11" t="s">
        <v>16</v>
      </c>
      <c r="B178" s="87"/>
      <c r="C178" s="53"/>
      <c r="D178" s="53"/>
    </row>
    <row r="179" spans="1:4" ht="90" thickBot="1">
      <c r="A179" s="22" t="s">
        <v>151</v>
      </c>
      <c r="B179" s="44" t="s">
        <v>156</v>
      </c>
      <c r="C179" s="32"/>
      <c r="D179" s="32"/>
    </row>
    <row r="180" spans="1:4" ht="51.75" thickBot="1">
      <c r="A180" s="16" t="s">
        <v>152</v>
      </c>
      <c r="B180" s="41" t="s">
        <v>109</v>
      </c>
      <c r="C180" s="26"/>
      <c r="D180" s="26"/>
    </row>
    <row r="181" spans="1:4" ht="16.5" thickBot="1">
      <c r="A181" s="23" t="s">
        <v>153</v>
      </c>
      <c r="B181" s="51"/>
      <c r="C181" s="34">
        <f>SUM(C61,C84,C87,C92,C111,C138,C155,C156,C160,C169,C175)</f>
        <v>3882.6480000000006</v>
      </c>
      <c r="D181" s="34">
        <f>SUM(D61,D84,D87,D92,D111,D138,D155,D156,D160,D169,D175)</f>
        <v>3.8200000000000003</v>
      </c>
    </row>
    <row r="182" spans="1:2" ht="15">
      <c r="A182"/>
      <c r="B182"/>
    </row>
    <row r="183" spans="1:3" ht="28.5">
      <c r="A183" s="45" t="s">
        <v>160</v>
      </c>
      <c r="B183" s="56">
        <v>3882.65</v>
      </c>
      <c r="C183" s="33" t="s">
        <v>21</v>
      </c>
    </row>
    <row r="184" spans="1:3" ht="9.75" customHeight="1">
      <c r="A184" s="45"/>
      <c r="B184" s="57"/>
      <c r="C184" s="33"/>
    </row>
    <row r="185" spans="1:3" ht="15.75">
      <c r="A185" s="45" t="s">
        <v>20</v>
      </c>
      <c r="B185" s="58">
        <v>3.82</v>
      </c>
      <c r="C185" s="33" t="s">
        <v>21</v>
      </c>
    </row>
  </sheetData>
  <sheetProtection/>
  <mergeCells count="57">
    <mergeCell ref="A8:D9"/>
    <mergeCell ref="A12:D12"/>
    <mergeCell ref="B14:B20"/>
    <mergeCell ref="C14:C20"/>
    <mergeCell ref="D14:D20"/>
    <mergeCell ref="B23:B25"/>
    <mergeCell ref="C23:C25"/>
    <mergeCell ref="D23:D25"/>
    <mergeCell ref="B27:B31"/>
    <mergeCell ref="C27:C31"/>
    <mergeCell ref="D27:D31"/>
    <mergeCell ref="B33:B39"/>
    <mergeCell ref="C33:C39"/>
    <mergeCell ref="D33:D39"/>
    <mergeCell ref="B41:B46"/>
    <mergeCell ref="C41:C46"/>
    <mergeCell ref="D41:D46"/>
    <mergeCell ref="D69:D75"/>
    <mergeCell ref="B48:B52"/>
    <mergeCell ref="C48:C52"/>
    <mergeCell ref="D48:D52"/>
    <mergeCell ref="B54:B60"/>
    <mergeCell ref="C54:C60"/>
    <mergeCell ref="D54:D60"/>
    <mergeCell ref="B77:B82"/>
    <mergeCell ref="C77:C82"/>
    <mergeCell ref="D77:D82"/>
    <mergeCell ref="B84:B86"/>
    <mergeCell ref="C84:C86"/>
    <mergeCell ref="B63:B67"/>
    <mergeCell ref="C63:C67"/>
    <mergeCell ref="D63:D67"/>
    <mergeCell ref="B69:B75"/>
    <mergeCell ref="C69:C75"/>
    <mergeCell ref="B89:B90"/>
    <mergeCell ref="C89:C90"/>
    <mergeCell ref="D89:D90"/>
    <mergeCell ref="B92:B93"/>
    <mergeCell ref="C92:C93"/>
    <mergeCell ref="D92:D93"/>
    <mergeCell ref="B116:B120"/>
    <mergeCell ref="B122:B131"/>
    <mergeCell ref="C122:C130"/>
    <mergeCell ref="D122:D130"/>
    <mergeCell ref="A94:D94"/>
    <mergeCell ref="B101:B109"/>
    <mergeCell ref="C101:C109"/>
    <mergeCell ref="D101:D109"/>
    <mergeCell ref="A152:D152"/>
    <mergeCell ref="C166:D166"/>
    <mergeCell ref="B175:B178"/>
    <mergeCell ref="B144:B146"/>
    <mergeCell ref="C144:C146"/>
    <mergeCell ref="D144:D146"/>
    <mergeCell ref="B148:B151"/>
    <mergeCell ref="C148:C151"/>
    <mergeCell ref="D148:D151"/>
  </mergeCells>
  <printOptions/>
  <pageMargins left="0.2362204724409449" right="0.2362204724409449" top="0.5905511811023623" bottom="0.5905511811023623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85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56.140625" style="1" customWidth="1"/>
    <col min="2" max="2" width="15.28125" style="2" customWidth="1"/>
    <col min="3" max="3" width="15.140625" style="2" customWidth="1"/>
    <col min="4" max="4" width="14.421875" style="2" customWidth="1"/>
  </cols>
  <sheetData>
    <row r="1" spans="1:4" ht="15.75">
      <c r="A1"/>
      <c r="B1"/>
      <c r="C1" s="3" t="s">
        <v>181</v>
      </c>
      <c r="D1" s="27"/>
    </row>
    <row r="2" spans="1:4" ht="15.75">
      <c r="A2"/>
      <c r="B2"/>
      <c r="C2" s="3" t="s">
        <v>182</v>
      </c>
      <c r="D2" s="27"/>
    </row>
    <row r="3" spans="1:4" ht="15.75">
      <c r="A3"/>
      <c r="B3"/>
      <c r="C3" s="3" t="s">
        <v>188</v>
      </c>
      <c r="D3" s="27"/>
    </row>
    <row r="4" spans="1:4" ht="12.75">
      <c r="A4" s="4" t="s">
        <v>185</v>
      </c>
      <c r="B4"/>
      <c r="C4"/>
      <c r="D4" s="27"/>
    </row>
    <row r="5" spans="1:4" ht="15.75">
      <c r="A5" s="55" t="s">
        <v>186</v>
      </c>
      <c r="B5"/>
      <c r="C5" s="6"/>
      <c r="D5" s="29"/>
    </row>
    <row r="6" spans="1:4" ht="15.75">
      <c r="A6" s="55" t="s">
        <v>154</v>
      </c>
      <c r="B6"/>
      <c r="C6" s="7">
        <v>151.2</v>
      </c>
      <c r="D6" s="29" t="s">
        <v>164</v>
      </c>
    </row>
    <row r="7" spans="1:4" ht="15">
      <c r="A7" s="5"/>
      <c r="B7"/>
      <c r="C7" s="6"/>
      <c r="D7" s="29"/>
    </row>
    <row r="8" spans="1:4" ht="12.75">
      <c r="A8" s="74" t="s">
        <v>19</v>
      </c>
      <c r="B8" s="74"/>
      <c r="C8" s="74"/>
      <c r="D8" s="74"/>
    </row>
    <row r="9" spans="1:4" ht="24" customHeight="1">
      <c r="A9" s="74"/>
      <c r="B9" s="74"/>
      <c r="C9" s="74"/>
      <c r="D9" s="74"/>
    </row>
    <row r="10" spans="1:4" ht="13.5" thickBot="1">
      <c r="A10"/>
      <c r="B10"/>
      <c r="C10"/>
      <c r="D10" s="27"/>
    </row>
    <row r="11" spans="1:4" ht="45.75" thickBot="1">
      <c r="A11" s="8" t="s">
        <v>22</v>
      </c>
      <c r="B11" s="35" t="s">
        <v>23</v>
      </c>
      <c r="C11" s="25" t="s">
        <v>24</v>
      </c>
      <c r="D11" s="25" t="s">
        <v>163</v>
      </c>
    </row>
    <row r="12" spans="1:4" ht="14.25">
      <c r="A12" s="77" t="s">
        <v>155</v>
      </c>
      <c r="B12" s="78"/>
      <c r="C12" s="78"/>
      <c r="D12" s="79"/>
    </row>
    <row r="13" spans="1:4" ht="25.5">
      <c r="A13" s="61" t="s">
        <v>25</v>
      </c>
      <c r="B13" s="67"/>
      <c r="C13" s="24"/>
      <c r="D13" s="24"/>
    </row>
    <row r="14" spans="1:4" ht="38.25">
      <c r="A14" s="49" t="s">
        <v>26</v>
      </c>
      <c r="B14" s="83"/>
      <c r="C14" s="73"/>
      <c r="D14" s="76"/>
    </row>
    <row r="15" spans="1:4" ht="25.5">
      <c r="A15" s="49" t="s">
        <v>28</v>
      </c>
      <c r="B15" s="83"/>
      <c r="C15" s="73"/>
      <c r="D15" s="76"/>
    </row>
    <row r="16" spans="1:4" ht="12.75">
      <c r="A16" s="49" t="s">
        <v>29</v>
      </c>
      <c r="B16" s="83"/>
      <c r="C16" s="73"/>
      <c r="D16" s="76"/>
    </row>
    <row r="17" spans="1:4" ht="38.25">
      <c r="A17" s="49" t="s">
        <v>30</v>
      </c>
      <c r="B17" s="83"/>
      <c r="C17" s="73"/>
      <c r="D17" s="76"/>
    </row>
    <row r="18" spans="1:4" ht="38.25">
      <c r="A18" s="49" t="s">
        <v>31</v>
      </c>
      <c r="B18" s="83"/>
      <c r="C18" s="73"/>
      <c r="D18" s="76"/>
    </row>
    <row r="19" spans="1:4" ht="63.75">
      <c r="A19" s="49" t="s">
        <v>32</v>
      </c>
      <c r="B19" s="83"/>
      <c r="C19" s="73"/>
      <c r="D19" s="76"/>
    </row>
    <row r="20" spans="1:4" ht="38.25">
      <c r="A20" s="49" t="s">
        <v>33</v>
      </c>
      <c r="B20" s="83"/>
      <c r="C20" s="73"/>
      <c r="D20" s="76"/>
    </row>
    <row r="21" spans="1:4" ht="38.25">
      <c r="A21" s="49" t="s">
        <v>34</v>
      </c>
      <c r="B21" s="61"/>
      <c r="C21" s="24"/>
      <c r="D21" s="24"/>
    </row>
    <row r="22" spans="1:4" ht="15">
      <c r="A22" s="61" t="s">
        <v>35</v>
      </c>
      <c r="B22" s="67"/>
      <c r="C22" s="24"/>
      <c r="D22" s="24"/>
    </row>
    <row r="23" spans="1:4" ht="38.25">
      <c r="A23" s="49" t="s">
        <v>36</v>
      </c>
      <c r="B23" s="83"/>
      <c r="C23" s="75"/>
      <c r="D23" s="76"/>
    </row>
    <row r="24" spans="1:4" ht="63.75">
      <c r="A24" s="49" t="s">
        <v>38</v>
      </c>
      <c r="B24" s="83"/>
      <c r="C24" s="75"/>
      <c r="D24" s="76"/>
    </row>
    <row r="25" spans="1:4" ht="38.25">
      <c r="A25" s="49" t="s">
        <v>39</v>
      </c>
      <c r="B25" s="83"/>
      <c r="C25" s="75"/>
      <c r="D25" s="76"/>
    </row>
    <row r="26" spans="1:4" ht="25.5">
      <c r="A26" s="61" t="s">
        <v>40</v>
      </c>
      <c r="B26" s="69"/>
      <c r="C26" s="24"/>
      <c r="D26" s="24"/>
    </row>
    <row r="27" spans="1:4" ht="76.5">
      <c r="A27" s="63" t="s">
        <v>167</v>
      </c>
      <c r="B27" s="83"/>
      <c r="C27" s="73"/>
      <c r="D27" s="76"/>
    </row>
    <row r="28" spans="1:4" ht="63.75">
      <c r="A28" s="49" t="s">
        <v>41</v>
      </c>
      <c r="B28" s="83"/>
      <c r="C28" s="73"/>
      <c r="D28" s="76"/>
    </row>
    <row r="29" spans="1:4" ht="63.75">
      <c r="A29" s="49" t="s">
        <v>169</v>
      </c>
      <c r="B29" s="83"/>
      <c r="C29" s="73"/>
      <c r="D29" s="76"/>
    </row>
    <row r="30" spans="1:4" ht="102">
      <c r="A30" s="49" t="s">
        <v>168</v>
      </c>
      <c r="B30" s="83"/>
      <c r="C30" s="73"/>
      <c r="D30" s="76"/>
    </row>
    <row r="31" spans="1:4" ht="51">
      <c r="A31" s="49" t="s">
        <v>42</v>
      </c>
      <c r="B31" s="83"/>
      <c r="C31" s="73"/>
      <c r="D31" s="76"/>
    </row>
    <row r="32" spans="1:4" ht="38.25">
      <c r="A32" s="61" t="s">
        <v>43</v>
      </c>
      <c r="B32" s="69"/>
      <c r="C32" s="24"/>
      <c r="D32" s="24"/>
    </row>
    <row r="33" spans="1:4" ht="38.25">
      <c r="A33" s="49" t="s">
        <v>44</v>
      </c>
      <c r="B33" s="83"/>
      <c r="C33" s="73"/>
      <c r="D33" s="76"/>
    </row>
    <row r="34" spans="1:4" ht="89.25">
      <c r="A34" s="49" t="s">
        <v>170</v>
      </c>
      <c r="B34" s="83"/>
      <c r="C34" s="73"/>
      <c r="D34" s="76"/>
    </row>
    <row r="35" spans="1:4" ht="89.25">
      <c r="A35" s="49" t="s">
        <v>171</v>
      </c>
      <c r="B35" s="83"/>
      <c r="C35" s="73"/>
      <c r="D35" s="76"/>
    </row>
    <row r="36" spans="1:4" ht="38.25">
      <c r="A36" s="49" t="s">
        <v>45</v>
      </c>
      <c r="B36" s="83"/>
      <c r="C36" s="73"/>
      <c r="D36" s="76"/>
    </row>
    <row r="37" spans="1:4" ht="76.5">
      <c r="A37" s="49" t="s">
        <v>172</v>
      </c>
      <c r="B37" s="83"/>
      <c r="C37" s="73"/>
      <c r="D37" s="76"/>
    </row>
    <row r="38" spans="1:4" ht="38.25">
      <c r="A38" s="49" t="s">
        <v>46</v>
      </c>
      <c r="B38" s="83"/>
      <c r="C38" s="73"/>
      <c r="D38" s="76"/>
    </row>
    <row r="39" spans="1:4" ht="38.25">
      <c r="A39" s="49" t="s">
        <v>47</v>
      </c>
      <c r="B39" s="83"/>
      <c r="C39" s="73"/>
      <c r="D39" s="76"/>
    </row>
    <row r="40" spans="1:4" ht="25.5">
      <c r="A40" s="61" t="s">
        <v>48</v>
      </c>
      <c r="B40" s="61"/>
      <c r="C40" s="24"/>
      <c r="D40" s="30"/>
    </row>
    <row r="41" spans="1:4" ht="63.75">
      <c r="A41" s="49" t="s">
        <v>173</v>
      </c>
      <c r="B41" s="83"/>
      <c r="C41" s="73"/>
      <c r="D41" s="76"/>
    </row>
    <row r="42" spans="1:4" ht="63.75">
      <c r="A42" s="49" t="s">
        <v>174</v>
      </c>
      <c r="B42" s="83"/>
      <c r="C42" s="73"/>
      <c r="D42" s="76"/>
    </row>
    <row r="43" spans="1:4" ht="63.75">
      <c r="A43" s="49" t="s">
        <v>175</v>
      </c>
      <c r="B43" s="83"/>
      <c r="C43" s="73"/>
      <c r="D43" s="76"/>
    </row>
    <row r="44" spans="1:4" ht="51">
      <c r="A44" s="49" t="s">
        <v>49</v>
      </c>
      <c r="B44" s="83"/>
      <c r="C44" s="73"/>
      <c r="D44" s="76"/>
    </row>
    <row r="45" spans="1:4" ht="38.25">
      <c r="A45" s="49" t="s">
        <v>50</v>
      </c>
      <c r="B45" s="83"/>
      <c r="C45" s="73"/>
      <c r="D45" s="76"/>
    </row>
    <row r="46" spans="1:4" ht="38.25">
      <c r="A46" s="49" t="s">
        <v>47</v>
      </c>
      <c r="B46" s="83"/>
      <c r="C46" s="73"/>
      <c r="D46" s="76"/>
    </row>
    <row r="47" spans="1:4" ht="38.25">
      <c r="A47" s="61" t="s">
        <v>51</v>
      </c>
      <c r="B47" s="61"/>
      <c r="C47" s="24"/>
      <c r="D47" s="24"/>
    </row>
    <row r="48" spans="1:4" ht="51">
      <c r="A48" s="49" t="s">
        <v>52</v>
      </c>
      <c r="B48" s="83"/>
      <c r="C48" s="73"/>
      <c r="D48" s="76"/>
    </row>
    <row r="49" spans="1:4" ht="63.75">
      <c r="A49" s="49" t="s">
        <v>53</v>
      </c>
      <c r="B49" s="83"/>
      <c r="C49" s="73"/>
      <c r="D49" s="76"/>
    </row>
    <row r="50" spans="1:4" ht="63.75">
      <c r="A50" s="49" t="s">
        <v>54</v>
      </c>
      <c r="B50" s="83"/>
      <c r="C50" s="73"/>
      <c r="D50" s="76"/>
    </row>
    <row r="51" spans="1:4" ht="51">
      <c r="A51" s="49" t="s">
        <v>55</v>
      </c>
      <c r="B51" s="83"/>
      <c r="C51" s="73"/>
      <c r="D51" s="76"/>
    </row>
    <row r="52" spans="1:4" ht="38.25">
      <c r="A52" s="49" t="s">
        <v>47</v>
      </c>
      <c r="B52" s="83"/>
      <c r="C52" s="73"/>
      <c r="D52" s="76"/>
    </row>
    <row r="53" spans="1:4" ht="25.5">
      <c r="A53" s="61" t="s">
        <v>56</v>
      </c>
      <c r="B53" s="67"/>
      <c r="C53" s="24"/>
      <c r="D53" s="24"/>
    </row>
    <row r="54" spans="1:4" ht="12.75">
      <c r="A54" s="49" t="s">
        <v>57</v>
      </c>
      <c r="B54" s="84"/>
      <c r="C54" s="73"/>
      <c r="D54" s="73"/>
    </row>
    <row r="55" spans="1:4" ht="25.5">
      <c r="A55" s="49" t="s">
        <v>58</v>
      </c>
      <c r="B55" s="84"/>
      <c r="C55" s="73"/>
      <c r="D55" s="73"/>
    </row>
    <row r="56" spans="1:4" ht="102">
      <c r="A56" s="49" t="s">
        <v>176</v>
      </c>
      <c r="B56" s="84"/>
      <c r="C56" s="73"/>
      <c r="D56" s="73"/>
    </row>
    <row r="57" spans="1:4" ht="51">
      <c r="A57" s="49" t="s">
        <v>59</v>
      </c>
      <c r="B57" s="84"/>
      <c r="C57" s="73"/>
      <c r="D57" s="73"/>
    </row>
    <row r="58" spans="1:4" ht="25.5">
      <c r="A58" s="49" t="s">
        <v>60</v>
      </c>
      <c r="B58" s="84"/>
      <c r="C58" s="73"/>
      <c r="D58" s="73"/>
    </row>
    <row r="59" spans="1:4" ht="25.5">
      <c r="A59" s="49" t="s">
        <v>61</v>
      </c>
      <c r="B59" s="84"/>
      <c r="C59" s="73"/>
      <c r="D59" s="73"/>
    </row>
    <row r="60" spans="1:4" ht="63.75">
      <c r="A60" s="49" t="s">
        <v>177</v>
      </c>
      <c r="B60" s="84"/>
      <c r="C60" s="73"/>
      <c r="D60" s="73"/>
    </row>
    <row r="61" spans="1:4" ht="38.25">
      <c r="A61" s="49" t="s">
        <v>62</v>
      </c>
      <c r="B61" s="39" t="s">
        <v>37</v>
      </c>
      <c r="C61" s="32">
        <f>0.25*12*151.2</f>
        <v>453.59999999999997</v>
      </c>
      <c r="D61" s="32">
        <v>0.25</v>
      </c>
    </row>
    <row r="62" spans="1:4" ht="25.5">
      <c r="A62" s="49" t="s">
        <v>63</v>
      </c>
      <c r="B62" s="39"/>
      <c r="C62" s="32"/>
      <c r="D62" s="32"/>
    </row>
    <row r="63" spans="1:4" ht="51">
      <c r="A63" s="49" t="s">
        <v>64</v>
      </c>
      <c r="B63" s="84"/>
      <c r="C63" s="73"/>
      <c r="D63" s="73"/>
    </row>
    <row r="64" spans="1:4" ht="51">
      <c r="A64" s="49" t="s">
        <v>65</v>
      </c>
      <c r="B64" s="84"/>
      <c r="C64" s="73"/>
      <c r="D64" s="73"/>
    </row>
    <row r="65" spans="1:4" ht="38.25">
      <c r="A65" s="49" t="s">
        <v>66</v>
      </c>
      <c r="B65" s="84"/>
      <c r="C65" s="73"/>
      <c r="D65" s="73"/>
    </row>
    <row r="66" spans="1:4" ht="51">
      <c r="A66" s="49" t="s">
        <v>67</v>
      </c>
      <c r="B66" s="84"/>
      <c r="C66" s="73"/>
      <c r="D66" s="73"/>
    </row>
    <row r="67" spans="1:4" ht="51">
      <c r="A67" s="49" t="s">
        <v>68</v>
      </c>
      <c r="B67" s="84"/>
      <c r="C67" s="73"/>
      <c r="D67" s="73"/>
    </row>
    <row r="68" spans="1:4" ht="25.5">
      <c r="A68" s="61" t="s">
        <v>69</v>
      </c>
      <c r="B68" s="69" t="s">
        <v>27</v>
      </c>
      <c r="C68" s="26"/>
      <c r="D68" s="26"/>
    </row>
    <row r="69" spans="1:4" ht="38.25">
      <c r="A69" s="49" t="s">
        <v>178</v>
      </c>
      <c r="B69" s="83"/>
      <c r="C69" s="75"/>
      <c r="D69" s="76"/>
    </row>
    <row r="70" spans="1:4" ht="51">
      <c r="A70" s="49" t="s">
        <v>179</v>
      </c>
      <c r="B70" s="83"/>
      <c r="C70" s="75"/>
      <c r="D70" s="76"/>
    </row>
    <row r="71" spans="1:4" ht="38.25">
      <c r="A71" s="49" t="s">
        <v>180</v>
      </c>
      <c r="B71" s="83"/>
      <c r="C71" s="75"/>
      <c r="D71" s="76"/>
    </row>
    <row r="72" spans="1:4" ht="63.75">
      <c r="A72" s="49" t="s">
        <v>0</v>
      </c>
      <c r="B72" s="83"/>
      <c r="C72" s="75"/>
      <c r="D72" s="76"/>
    </row>
    <row r="73" spans="1:4" ht="38.25">
      <c r="A73" s="49" t="s">
        <v>1</v>
      </c>
      <c r="B73" s="83"/>
      <c r="C73" s="75"/>
      <c r="D73" s="76"/>
    </row>
    <row r="74" spans="1:4" ht="76.5">
      <c r="A74" s="49" t="s">
        <v>2</v>
      </c>
      <c r="B74" s="83"/>
      <c r="C74" s="75"/>
      <c r="D74" s="76"/>
    </row>
    <row r="75" spans="1:4" ht="51">
      <c r="A75" s="60" t="s">
        <v>3</v>
      </c>
      <c r="B75" s="83"/>
      <c r="C75" s="75"/>
      <c r="D75" s="76"/>
    </row>
    <row r="76" spans="1:4" ht="25.5">
      <c r="A76" s="61" t="s">
        <v>70</v>
      </c>
      <c r="B76" s="69"/>
      <c r="C76" s="26"/>
      <c r="D76" s="26"/>
    </row>
    <row r="77" spans="1:4" ht="51">
      <c r="A77" s="49" t="s">
        <v>71</v>
      </c>
      <c r="B77" s="83"/>
      <c r="C77" s="73"/>
      <c r="D77" s="73"/>
    </row>
    <row r="78" spans="1:4" ht="38.25">
      <c r="A78" s="49" t="s">
        <v>72</v>
      </c>
      <c r="B78" s="83"/>
      <c r="C78" s="73"/>
      <c r="D78" s="73"/>
    </row>
    <row r="79" spans="1:4" ht="51">
      <c r="A79" s="49" t="s">
        <v>73</v>
      </c>
      <c r="B79" s="83"/>
      <c r="C79" s="73"/>
      <c r="D79" s="73"/>
    </row>
    <row r="80" spans="1:4" ht="38.25">
      <c r="A80" s="49" t="s">
        <v>74</v>
      </c>
      <c r="B80" s="83"/>
      <c r="C80" s="73"/>
      <c r="D80" s="73"/>
    </row>
    <row r="81" spans="1:4" ht="38.25">
      <c r="A81" s="49" t="s">
        <v>75</v>
      </c>
      <c r="B81" s="83"/>
      <c r="C81" s="73"/>
      <c r="D81" s="73"/>
    </row>
    <row r="82" spans="1:4" ht="38.25">
      <c r="A82" s="49" t="s">
        <v>47</v>
      </c>
      <c r="B82" s="83"/>
      <c r="C82" s="73"/>
      <c r="D82" s="73"/>
    </row>
    <row r="83" spans="1:4" ht="25.5">
      <c r="A83" s="61" t="s">
        <v>76</v>
      </c>
      <c r="B83" s="69"/>
      <c r="C83" s="26"/>
      <c r="D83" s="31"/>
    </row>
    <row r="84" spans="1:4" ht="76.5">
      <c r="A84" s="49" t="s">
        <v>4</v>
      </c>
      <c r="B84" s="83" t="s">
        <v>161</v>
      </c>
      <c r="C84" s="73">
        <f>0.05*12*151.2</f>
        <v>90.72000000000001</v>
      </c>
      <c r="D84" s="71">
        <v>0.05</v>
      </c>
    </row>
    <row r="85" spans="1:4" ht="15">
      <c r="A85" s="49" t="s">
        <v>77</v>
      </c>
      <c r="B85" s="83"/>
      <c r="C85" s="73"/>
      <c r="D85" s="52"/>
    </row>
    <row r="86" spans="1:4" ht="38.25">
      <c r="A86" s="49" t="s">
        <v>47</v>
      </c>
      <c r="B86" s="83"/>
      <c r="C86" s="73"/>
      <c r="D86" s="53"/>
    </row>
    <row r="87" spans="1:4" ht="89.25">
      <c r="A87" s="61" t="s">
        <v>78</v>
      </c>
      <c r="B87" s="68" t="s">
        <v>161</v>
      </c>
      <c r="C87" s="32">
        <f>0.1*12*151.2</f>
        <v>181.44000000000003</v>
      </c>
      <c r="D87" s="32">
        <v>0.1</v>
      </c>
    </row>
    <row r="88" spans="1:4" ht="38.25">
      <c r="A88" s="61" t="s">
        <v>79</v>
      </c>
      <c r="B88" s="61"/>
      <c r="C88" s="26"/>
      <c r="D88" s="31"/>
    </row>
    <row r="89" spans="1:4" ht="38.25">
      <c r="A89" s="49" t="s">
        <v>80</v>
      </c>
      <c r="B89" s="83"/>
      <c r="C89" s="73"/>
      <c r="D89" s="76"/>
    </row>
    <row r="90" spans="1:4" ht="38.25">
      <c r="A90" s="49" t="s">
        <v>47</v>
      </c>
      <c r="B90" s="83"/>
      <c r="C90" s="73"/>
      <c r="D90" s="76"/>
    </row>
    <row r="91" spans="1:4" ht="51">
      <c r="A91" s="61" t="s">
        <v>81</v>
      </c>
      <c r="B91" s="67"/>
      <c r="C91" s="26"/>
      <c r="D91" s="31"/>
    </row>
    <row r="92" spans="1:4" ht="63.75">
      <c r="A92" s="70" t="s">
        <v>82</v>
      </c>
      <c r="B92" s="84" t="s">
        <v>161</v>
      </c>
      <c r="C92" s="73">
        <f>0.1*151.2*12</f>
        <v>181.44</v>
      </c>
      <c r="D92" s="73">
        <v>0.1</v>
      </c>
    </row>
    <row r="93" spans="1:4" ht="51">
      <c r="A93" s="70" t="s">
        <v>83</v>
      </c>
      <c r="B93" s="84"/>
      <c r="C93" s="73"/>
      <c r="D93" s="73"/>
    </row>
    <row r="94" spans="1:4" ht="15">
      <c r="A94" s="91" t="s">
        <v>84</v>
      </c>
      <c r="B94" s="91"/>
      <c r="C94" s="91"/>
      <c r="D94" s="91"/>
    </row>
    <row r="95" spans="1:4" ht="25.5">
      <c r="A95" s="61" t="s">
        <v>85</v>
      </c>
      <c r="B95" s="61"/>
      <c r="C95" s="24"/>
      <c r="D95" s="24"/>
    </row>
    <row r="96" spans="1:4" ht="25.5">
      <c r="A96" s="70" t="s">
        <v>86</v>
      </c>
      <c r="B96" s="39"/>
      <c r="C96" s="31"/>
      <c r="D96" s="31"/>
    </row>
    <row r="97" spans="1:4" ht="15">
      <c r="A97" s="70" t="s">
        <v>87</v>
      </c>
      <c r="B97" s="49"/>
      <c r="C97" s="31"/>
      <c r="D97" s="31"/>
    </row>
    <row r="98" spans="1:4" ht="38.25">
      <c r="A98" s="70" t="s">
        <v>88</v>
      </c>
      <c r="B98" s="39"/>
      <c r="C98" s="31"/>
      <c r="D98" s="31"/>
    </row>
    <row r="99" spans="1:4" ht="38.25">
      <c r="A99" s="70" t="s">
        <v>47</v>
      </c>
      <c r="B99" s="39"/>
      <c r="C99" s="31"/>
      <c r="D99" s="31"/>
    </row>
    <row r="100" spans="1:4" ht="38.25">
      <c r="A100" s="61" t="s">
        <v>89</v>
      </c>
      <c r="B100" s="61"/>
      <c r="C100" s="31"/>
      <c r="D100" s="31"/>
    </row>
    <row r="101" spans="1:4" ht="51">
      <c r="A101" s="70" t="s">
        <v>90</v>
      </c>
      <c r="B101" s="84"/>
      <c r="C101" s="73"/>
      <c r="D101" s="73"/>
    </row>
    <row r="102" spans="1:4" ht="38.25">
      <c r="A102" s="70" t="s">
        <v>91</v>
      </c>
      <c r="B102" s="84"/>
      <c r="C102" s="73"/>
      <c r="D102" s="73"/>
    </row>
    <row r="103" spans="1:4" ht="25.5">
      <c r="A103" s="70" t="s">
        <v>92</v>
      </c>
      <c r="B103" s="84"/>
      <c r="C103" s="73"/>
      <c r="D103" s="73"/>
    </row>
    <row r="104" spans="1:4" ht="63.75">
      <c r="A104" s="70" t="s">
        <v>93</v>
      </c>
      <c r="B104" s="84"/>
      <c r="C104" s="73"/>
      <c r="D104" s="73"/>
    </row>
    <row r="105" spans="1:4" ht="25.5">
      <c r="A105" s="70" t="s">
        <v>94</v>
      </c>
      <c r="B105" s="84"/>
      <c r="C105" s="73"/>
      <c r="D105" s="73"/>
    </row>
    <row r="106" spans="1:4" ht="25.5">
      <c r="A106" s="70" t="s">
        <v>95</v>
      </c>
      <c r="B106" s="84"/>
      <c r="C106" s="73"/>
      <c r="D106" s="73"/>
    </row>
    <row r="107" spans="1:4" ht="25.5">
      <c r="A107" s="70" t="s">
        <v>96</v>
      </c>
      <c r="B107" s="84"/>
      <c r="C107" s="73"/>
      <c r="D107" s="73"/>
    </row>
    <row r="108" spans="1:4" ht="38.25">
      <c r="A108" s="70" t="s">
        <v>97</v>
      </c>
      <c r="B108" s="84"/>
      <c r="C108" s="73"/>
      <c r="D108" s="73"/>
    </row>
    <row r="109" spans="1:4" ht="38.25">
      <c r="A109" s="70" t="s">
        <v>47</v>
      </c>
      <c r="B109" s="84"/>
      <c r="C109" s="73"/>
      <c r="D109" s="73"/>
    </row>
    <row r="110" spans="1:4" ht="51">
      <c r="A110" s="61" t="s">
        <v>98</v>
      </c>
      <c r="B110" s="67" t="s">
        <v>165</v>
      </c>
      <c r="C110" s="24"/>
      <c r="D110" s="24"/>
    </row>
    <row r="111" spans="1:4" ht="26.25" thickBot="1">
      <c r="A111" s="62" t="s">
        <v>5</v>
      </c>
      <c r="B111" s="65"/>
      <c r="C111" s="66">
        <f>0.17*151.2*12</f>
        <v>308.448</v>
      </c>
      <c r="D111" s="66">
        <v>0.17</v>
      </c>
    </row>
    <row r="112" spans="1:4" ht="51.75" thickBot="1">
      <c r="A112" s="63" t="s">
        <v>6</v>
      </c>
      <c r="B112" s="41"/>
      <c r="C112" s="24"/>
      <c r="D112" s="24"/>
    </row>
    <row r="113" spans="1:4" ht="15.75" thickBot="1">
      <c r="A113" s="63" t="s">
        <v>7</v>
      </c>
      <c r="B113" s="41"/>
      <c r="C113" s="24"/>
      <c r="D113" s="24"/>
    </row>
    <row r="114" spans="1:4" ht="15.75" thickBot="1">
      <c r="A114" s="63" t="s">
        <v>8</v>
      </c>
      <c r="B114" s="41"/>
      <c r="C114" s="24"/>
      <c r="D114" s="24"/>
    </row>
    <row r="115" spans="1:4" ht="38.25">
      <c r="A115" s="59" t="s">
        <v>99</v>
      </c>
      <c r="B115" s="48"/>
      <c r="C115" s="24"/>
      <c r="D115" s="24"/>
    </row>
    <row r="116" spans="1:4" ht="51">
      <c r="A116" s="13" t="s">
        <v>100</v>
      </c>
      <c r="B116" s="85"/>
      <c r="C116" s="24"/>
      <c r="D116" s="24"/>
    </row>
    <row r="117" spans="1:4" ht="51">
      <c r="A117" s="13" t="s">
        <v>101</v>
      </c>
      <c r="B117" s="86"/>
      <c r="C117" s="24"/>
      <c r="D117" s="24"/>
    </row>
    <row r="118" spans="1:4" ht="25.5">
      <c r="A118" s="13" t="s">
        <v>102</v>
      </c>
      <c r="B118" s="86"/>
      <c r="C118" s="24"/>
      <c r="D118" s="24"/>
    </row>
    <row r="119" spans="1:4" ht="25.5">
      <c r="A119" s="13" t="s">
        <v>103</v>
      </c>
      <c r="B119" s="86"/>
      <c r="C119" s="24"/>
      <c r="D119" s="24"/>
    </row>
    <row r="120" spans="1:4" ht="64.5" thickBot="1">
      <c r="A120" s="14" t="s">
        <v>104</v>
      </c>
      <c r="B120" s="87"/>
      <c r="C120" s="24"/>
      <c r="D120" s="24"/>
    </row>
    <row r="121" spans="1:4" ht="51">
      <c r="A121" s="9" t="s">
        <v>105</v>
      </c>
      <c r="B121" s="36"/>
      <c r="C121" s="24"/>
      <c r="D121" s="24"/>
    </row>
    <row r="122" spans="1:4" ht="102">
      <c r="A122" s="17" t="s">
        <v>9</v>
      </c>
      <c r="B122" s="85"/>
      <c r="C122" s="80"/>
      <c r="D122" s="80"/>
    </row>
    <row r="123" spans="1:4" ht="51">
      <c r="A123" s="13" t="s">
        <v>106</v>
      </c>
      <c r="B123" s="100"/>
      <c r="C123" s="81"/>
      <c r="D123" s="81"/>
    </row>
    <row r="124" spans="1:4" ht="25.5">
      <c r="A124" s="13" t="s">
        <v>107</v>
      </c>
      <c r="B124" s="100"/>
      <c r="C124" s="81"/>
      <c r="D124" s="81"/>
    </row>
    <row r="125" spans="1:4" ht="51">
      <c r="A125" s="13" t="s">
        <v>108</v>
      </c>
      <c r="B125" s="100"/>
      <c r="C125" s="81"/>
      <c r="D125" s="81"/>
    </row>
    <row r="126" spans="1:4" ht="38.25">
      <c r="A126" s="13" t="s">
        <v>110</v>
      </c>
      <c r="B126" s="100"/>
      <c r="C126" s="81"/>
      <c r="D126" s="81"/>
    </row>
    <row r="127" spans="1:4" ht="51">
      <c r="A127" s="15" t="s">
        <v>10</v>
      </c>
      <c r="B127" s="100"/>
      <c r="C127" s="81"/>
      <c r="D127" s="81"/>
    </row>
    <row r="128" spans="1:4" ht="38.25">
      <c r="A128" s="13" t="s">
        <v>111</v>
      </c>
      <c r="B128" s="100"/>
      <c r="C128" s="81"/>
      <c r="D128" s="81"/>
    </row>
    <row r="129" spans="1:4" ht="25.5">
      <c r="A129" s="13" t="s">
        <v>112</v>
      </c>
      <c r="B129" s="100"/>
      <c r="C129" s="81"/>
      <c r="D129" s="81"/>
    </row>
    <row r="130" spans="1:4" ht="12.75">
      <c r="A130" s="13" t="s">
        <v>113</v>
      </c>
      <c r="B130" s="100"/>
      <c r="C130" s="82"/>
      <c r="D130" s="82"/>
    </row>
    <row r="131" spans="1:4" ht="38.25">
      <c r="A131" s="13" t="s">
        <v>114</v>
      </c>
      <c r="B131" s="101"/>
      <c r="C131" s="24"/>
      <c r="D131" s="24"/>
    </row>
    <row r="132" spans="1:4" ht="26.25" thickBot="1">
      <c r="A132" s="18" t="s">
        <v>115</v>
      </c>
      <c r="B132" s="50"/>
      <c r="C132" s="24"/>
      <c r="D132" s="24"/>
    </row>
    <row r="133" spans="1:4" ht="38.25">
      <c r="A133" s="9" t="s">
        <v>116</v>
      </c>
      <c r="B133" s="48"/>
      <c r="C133" s="24"/>
      <c r="D133" s="24"/>
    </row>
    <row r="134" spans="1:4" ht="38.25">
      <c r="A134" s="13" t="s">
        <v>117</v>
      </c>
      <c r="B134" s="39"/>
      <c r="C134" s="32"/>
      <c r="D134" s="32"/>
    </row>
    <row r="135" spans="1:4" ht="25.5">
      <c r="A135" s="13" t="s">
        <v>118</v>
      </c>
      <c r="B135" s="39"/>
      <c r="C135" s="32"/>
      <c r="D135" s="32"/>
    </row>
    <row r="136" spans="1:4" ht="15">
      <c r="A136" s="13" t="s">
        <v>119</v>
      </c>
      <c r="B136" s="39"/>
      <c r="C136" s="32"/>
      <c r="D136" s="32"/>
    </row>
    <row r="137" spans="1:4" ht="26.25" thickBot="1">
      <c r="A137" s="14" t="s">
        <v>120</v>
      </c>
      <c r="B137" s="39"/>
      <c r="C137" s="32"/>
      <c r="D137" s="32"/>
    </row>
    <row r="138" spans="1:4" ht="51">
      <c r="A138" s="9" t="s">
        <v>121</v>
      </c>
      <c r="B138" s="47"/>
      <c r="C138" s="54">
        <f>0.31*12*151.2</f>
        <v>562.4639999999999</v>
      </c>
      <c r="D138" s="54">
        <v>0.31</v>
      </c>
    </row>
    <row r="139" spans="1:4" ht="51">
      <c r="A139" s="13" t="s">
        <v>122</v>
      </c>
      <c r="B139" s="39" t="s">
        <v>27</v>
      </c>
      <c r="C139" s="31"/>
      <c r="D139" s="64"/>
    </row>
    <row r="140" spans="1:4" ht="25.5">
      <c r="A140" s="13" t="s">
        <v>123</v>
      </c>
      <c r="B140" s="39"/>
      <c r="C140" s="32"/>
      <c r="D140" s="32"/>
    </row>
    <row r="141" spans="1:4" ht="114.75">
      <c r="A141" s="17" t="s">
        <v>11</v>
      </c>
      <c r="B141" s="39"/>
      <c r="C141" s="32"/>
      <c r="D141" s="64"/>
    </row>
    <row r="142" spans="1:4" ht="39" thickBot="1">
      <c r="A142" s="14" t="s">
        <v>157</v>
      </c>
      <c r="B142" s="40"/>
      <c r="C142" s="32"/>
      <c r="D142" s="32"/>
    </row>
    <row r="143" spans="1:4" ht="38.25">
      <c r="A143" s="9" t="s">
        <v>124</v>
      </c>
      <c r="B143" s="36"/>
      <c r="C143" s="54"/>
      <c r="D143" s="54"/>
    </row>
    <row r="144" spans="1:4" ht="25.5">
      <c r="A144" s="13" t="s">
        <v>125</v>
      </c>
      <c r="B144" s="85"/>
      <c r="C144" s="80"/>
      <c r="D144" s="80"/>
    </row>
    <row r="145" spans="1:4" ht="25.5">
      <c r="A145" s="13" t="s">
        <v>126</v>
      </c>
      <c r="B145" s="86"/>
      <c r="C145" s="81"/>
      <c r="D145" s="81"/>
    </row>
    <row r="146" spans="1:4" ht="64.5" thickBot="1">
      <c r="A146" s="14" t="s">
        <v>127</v>
      </c>
      <c r="B146" s="87"/>
      <c r="C146" s="82"/>
      <c r="D146" s="82"/>
    </row>
    <row r="147" spans="1:4" ht="38.25">
      <c r="A147" s="9" t="s">
        <v>128</v>
      </c>
      <c r="B147" s="36"/>
      <c r="C147" s="24"/>
      <c r="D147" s="24"/>
    </row>
    <row r="148" spans="1:4" ht="25.5">
      <c r="A148" s="13" t="s">
        <v>129</v>
      </c>
      <c r="B148" s="85"/>
      <c r="C148" s="97"/>
      <c r="D148" s="88"/>
    </row>
    <row r="149" spans="1:4" ht="25.5">
      <c r="A149" s="13" t="s">
        <v>130</v>
      </c>
      <c r="B149" s="95"/>
      <c r="C149" s="98"/>
      <c r="D149" s="89"/>
    </row>
    <row r="150" spans="1:4" ht="25.5">
      <c r="A150" s="13" t="s">
        <v>131</v>
      </c>
      <c r="B150" s="95"/>
      <c r="C150" s="98"/>
      <c r="D150" s="89"/>
    </row>
    <row r="151" spans="1:4" ht="39" thickBot="1">
      <c r="A151" s="14" t="s">
        <v>132</v>
      </c>
      <c r="B151" s="96"/>
      <c r="C151" s="99"/>
      <c r="D151" s="90"/>
    </row>
    <row r="152" spans="1:4" ht="15.75" thickBot="1">
      <c r="A152" s="92" t="s">
        <v>133</v>
      </c>
      <c r="B152" s="93"/>
      <c r="C152" s="93"/>
      <c r="D152" s="94"/>
    </row>
    <row r="153" spans="1:4" ht="25.5">
      <c r="A153" s="9" t="s">
        <v>134</v>
      </c>
      <c r="B153" s="36"/>
      <c r="C153" s="24"/>
      <c r="D153" s="24"/>
    </row>
    <row r="154" spans="1:4" ht="38.25">
      <c r="A154" s="10" t="s">
        <v>12</v>
      </c>
      <c r="B154" s="42"/>
      <c r="C154" s="32"/>
      <c r="D154" s="32"/>
    </row>
    <row r="155" spans="1:4" ht="51">
      <c r="A155" s="13" t="s">
        <v>13</v>
      </c>
      <c r="B155" s="39" t="s">
        <v>37</v>
      </c>
      <c r="C155" s="32">
        <f>0.1*12*151.2</f>
        <v>181.44000000000003</v>
      </c>
      <c r="D155" s="32">
        <v>0.1</v>
      </c>
    </row>
    <row r="156" spans="1:4" ht="15">
      <c r="A156" s="10" t="s">
        <v>135</v>
      </c>
      <c r="B156" s="39" t="s">
        <v>37</v>
      </c>
      <c r="C156" s="32">
        <f>0.1*151.2*12</f>
        <v>181.44</v>
      </c>
      <c r="D156" s="32">
        <v>0.1</v>
      </c>
    </row>
    <row r="157" spans="1:4" ht="25.5">
      <c r="A157" s="10" t="s">
        <v>136</v>
      </c>
      <c r="B157" s="39"/>
      <c r="C157" s="32"/>
      <c r="D157" s="32"/>
    </row>
    <row r="158" spans="1:4" ht="64.5" thickBot="1">
      <c r="A158" s="12" t="s">
        <v>14</v>
      </c>
      <c r="B158" s="43"/>
      <c r="C158" s="26"/>
      <c r="D158" s="26"/>
    </row>
    <row r="159" spans="1:4" ht="76.5">
      <c r="A159" s="9" t="s">
        <v>137</v>
      </c>
      <c r="B159" s="36"/>
      <c r="C159" s="24"/>
      <c r="D159" s="24"/>
    </row>
    <row r="160" spans="1:4" ht="25.5">
      <c r="A160" s="10" t="s">
        <v>138</v>
      </c>
      <c r="B160" s="39" t="s">
        <v>162</v>
      </c>
      <c r="C160" s="32">
        <f>0.24*151.2*12</f>
        <v>435.45599999999996</v>
      </c>
      <c r="D160" s="32">
        <v>0.24</v>
      </c>
    </row>
    <row r="161" spans="1:4" ht="38.25">
      <c r="A161" s="10" t="s">
        <v>139</v>
      </c>
      <c r="B161" s="38"/>
      <c r="C161" s="32"/>
      <c r="D161" s="32"/>
    </row>
    <row r="162" spans="1:4" ht="38.25">
      <c r="A162" s="10" t="s">
        <v>15</v>
      </c>
      <c r="B162" s="39"/>
      <c r="C162" s="32"/>
      <c r="D162" s="32"/>
    </row>
    <row r="163" spans="1:4" ht="15">
      <c r="A163" s="10" t="s">
        <v>140</v>
      </c>
      <c r="B163" s="38"/>
      <c r="C163" s="32"/>
      <c r="D163" s="32"/>
    </row>
    <row r="164" spans="1:4" ht="15">
      <c r="A164" s="10" t="s">
        <v>141</v>
      </c>
      <c r="B164" s="38"/>
      <c r="C164" s="32"/>
      <c r="D164" s="32"/>
    </row>
    <row r="165" spans="1:4" ht="51">
      <c r="A165" s="10" t="s">
        <v>142</v>
      </c>
      <c r="B165" s="39"/>
      <c r="C165" s="32"/>
      <c r="D165" s="32"/>
    </row>
    <row r="166" spans="1:4" ht="15.75" thickBot="1">
      <c r="A166" s="19" t="s">
        <v>140</v>
      </c>
      <c r="B166" s="37"/>
      <c r="C166" s="73"/>
      <c r="D166" s="73"/>
    </row>
    <row r="167" spans="1:4" ht="25.5">
      <c r="A167" s="9" t="s">
        <v>143</v>
      </c>
      <c r="B167" s="36"/>
      <c r="C167" s="24"/>
      <c r="D167" s="24"/>
    </row>
    <row r="168" spans="1:4" ht="15">
      <c r="A168" s="10" t="s">
        <v>144</v>
      </c>
      <c r="B168" s="39"/>
      <c r="C168" s="32"/>
      <c r="D168" s="32"/>
    </row>
    <row r="169" spans="1:4" ht="51">
      <c r="A169" s="10" t="s">
        <v>158</v>
      </c>
      <c r="B169" s="39" t="s">
        <v>17</v>
      </c>
      <c r="C169" s="32">
        <f>0.4*12*151.2</f>
        <v>725.7600000000001</v>
      </c>
      <c r="D169" s="32">
        <v>0.4</v>
      </c>
    </row>
    <row r="170" spans="1:4" ht="51">
      <c r="A170" s="10" t="s">
        <v>158</v>
      </c>
      <c r="B170" s="38"/>
      <c r="C170" s="24"/>
      <c r="D170" s="24"/>
    </row>
    <row r="171" spans="1:4" ht="15">
      <c r="A171" s="10" t="s">
        <v>146</v>
      </c>
      <c r="B171" s="39"/>
      <c r="C171" s="32"/>
      <c r="D171" s="32"/>
    </row>
    <row r="172" spans="1:4" ht="15">
      <c r="A172" s="10" t="s">
        <v>147</v>
      </c>
      <c r="B172" s="49"/>
      <c r="C172" s="24"/>
      <c r="D172" s="24"/>
    </row>
    <row r="173" spans="1:4" ht="26.25" thickBot="1">
      <c r="A173" s="20" t="s">
        <v>145</v>
      </c>
      <c r="B173" s="37"/>
      <c r="C173" s="32"/>
      <c r="D173" s="32"/>
    </row>
    <row r="174" spans="1:4" ht="25.5">
      <c r="A174" s="9" t="s">
        <v>148</v>
      </c>
      <c r="B174" s="36"/>
      <c r="C174" s="26"/>
      <c r="D174" s="26"/>
    </row>
    <row r="175" spans="1:4" ht="26.25" thickBot="1">
      <c r="A175" s="12" t="s">
        <v>159</v>
      </c>
      <c r="B175" s="85"/>
      <c r="C175" s="46">
        <f>2*151.2*12</f>
        <v>3628.7999999999997</v>
      </c>
      <c r="D175" s="46">
        <v>2</v>
      </c>
    </row>
    <row r="176" spans="1:4" ht="25.5">
      <c r="A176" s="21" t="s">
        <v>149</v>
      </c>
      <c r="B176" s="86"/>
      <c r="C176" s="52"/>
      <c r="D176" s="52"/>
    </row>
    <row r="177" spans="1:4" ht="25.5">
      <c r="A177" s="10" t="s">
        <v>150</v>
      </c>
      <c r="B177" s="86"/>
      <c r="C177" s="52"/>
      <c r="D177" s="52"/>
    </row>
    <row r="178" spans="1:4" ht="90" thickBot="1">
      <c r="A178" s="11" t="s">
        <v>16</v>
      </c>
      <c r="B178" s="87"/>
      <c r="C178" s="53"/>
      <c r="D178" s="53"/>
    </row>
    <row r="179" spans="1:4" ht="90" thickBot="1">
      <c r="A179" s="22" t="s">
        <v>151</v>
      </c>
      <c r="B179" s="44" t="s">
        <v>156</v>
      </c>
      <c r="C179" s="32"/>
      <c r="D179" s="32"/>
    </row>
    <row r="180" spans="1:4" ht="51.75" thickBot="1">
      <c r="A180" s="16" t="s">
        <v>152</v>
      </c>
      <c r="B180" s="41" t="s">
        <v>109</v>
      </c>
      <c r="C180" s="26"/>
      <c r="D180" s="26"/>
    </row>
    <row r="181" spans="1:4" ht="16.5" thickBot="1">
      <c r="A181" s="23" t="s">
        <v>153</v>
      </c>
      <c r="B181" s="51"/>
      <c r="C181" s="34">
        <f>SUM(C61,C84,C87,C92,C111,C138,C155,C156,C160,C169,C175)</f>
        <v>6931.008</v>
      </c>
      <c r="D181" s="34">
        <f>SUM(D61,D84,D87,D92,D111,D138,D155,D156,D160,D169,D175)</f>
        <v>3.8200000000000003</v>
      </c>
    </row>
    <row r="182" spans="1:2" ht="15">
      <c r="A182"/>
      <c r="B182"/>
    </row>
    <row r="183" spans="1:3" ht="28.5">
      <c r="A183" s="45" t="s">
        <v>160</v>
      </c>
      <c r="B183" s="56">
        <v>6931.01</v>
      </c>
      <c r="C183" s="33" t="s">
        <v>21</v>
      </c>
    </row>
    <row r="184" spans="1:3" ht="15.75">
      <c r="A184" s="45"/>
      <c r="B184" s="57"/>
      <c r="C184" s="33"/>
    </row>
    <row r="185" spans="1:3" ht="15.75">
      <c r="A185" s="45" t="s">
        <v>20</v>
      </c>
      <c r="B185" s="58">
        <v>3.82</v>
      </c>
      <c r="C185" s="33" t="s">
        <v>21</v>
      </c>
    </row>
  </sheetData>
  <sheetProtection/>
  <mergeCells count="57">
    <mergeCell ref="A8:D9"/>
    <mergeCell ref="A12:D12"/>
    <mergeCell ref="B14:B20"/>
    <mergeCell ref="C14:C20"/>
    <mergeCell ref="D14:D20"/>
    <mergeCell ref="B23:B25"/>
    <mergeCell ref="C23:C25"/>
    <mergeCell ref="D23:D25"/>
    <mergeCell ref="B27:B31"/>
    <mergeCell ref="C27:C31"/>
    <mergeCell ref="D27:D31"/>
    <mergeCell ref="B33:B39"/>
    <mergeCell ref="C33:C39"/>
    <mergeCell ref="D33:D39"/>
    <mergeCell ref="B41:B46"/>
    <mergeCell ref="C41:C46"/>
    <mergeCell ref="D41:D46"/>
    <mergeCell ref="D69:D75"/>
    <mergeCell ref="B48:B52"/>
    <mergeCell ref="C48:C52"/>
    <mergeCell ref="D48:D52"/>
    <mergeCell ref="B54:B60"/>
    <mergeCell ref="C54:C60"/>
    <mergeCell ref="D54:D60"/>
    <mergeCell ref="B77:B82"/>
    <mergeCell ref="C77:C82"/>
    <mergeCell ref="D77:D82"/>
    <mergeCell ref="B84:B86"/>
    <mergeCell ref="C84:C86"/>
    <mergeCell ref="B63:B67"/>
    <mergeCell ref="C63:C67"/>
    <mergeCell ref="D63:D67"/>
    <mergeCell ref="B69:B75"/>
    <mergeCell ref="C69:C75"/>
    <mergeCell ref="B89:B90"/>
    <mergeCell ref="C89:C90"/>
    <mergeCell ref="D89:D90"/>
    <mergeCell ref="B92:B93"/>
    <mergeCell ref="C92:C93"/>
    <mergeCell ref="D92:D93"/>
    <mergeCell ref="B116:B120"/>
    <mergeCell ref="B122:B131"/>
    <mergeCell ref="C122:C130"/>
    <mergeCell ref="D122:D130"/>
    <mergeCell ref="A94:D94"/>
    <mergeCell ref="B101:B109"/>
    <mergeCell ref="C101:C109"/>
    <mergeCell ref="D101:D109"/>
    <mergeCell ref="A152:D152"/>
    <mergeCell ref="C166:D166"/>
    <mergeCell ref="B175:B178"/>
    <mergeCell ref="B144:B146"/>
    <mergeCell ref="C144:C146"/>
    <mergeCell ref="D144:D146"/>
    <mergeCell ref="B148:B151"/>
    <mergeCell ref="C148:C151"/>
    <mergeCell ref="D148:D151"/>
  </mergeCells>
  <printOptions/>
  <pageMargins left="0.2362204724409449" right="0.2362204724409449" top="0.5905511811023623" bottom="0.5905511811023623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Галина Лобанова</cp:lastModifiedBy>
  <cp:lastPrinted>2015-08-24T06:19:43Z</cp:lastPrinted>
  <dcterms:created xsi:type="dcterms:W3CDTF">2013-09-05T10:53:18Z</dcterms:created>
  <dcterms:modified xsi:type="dcterms:W3CDTF">2015-08-24T08:05:41Z</dcterms:modified>
  <cp:category/>
  <cp:version/>
  <cp:contentType/>
  <cp:contentStatus/>
</cp:coreProperties>
</file>