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>
    <definedName name="_xlnm.Print_Area" localSheetId="0">'Лист1'!$A$1:$I$132</definedName>
  </definedNames>
  <calcPr fullCalcOnLoad="1"/>
</workbook>
</file>

<file path=xl/sharedStrings.xml><?xml version="1.0" encoding="utf-8"?>
<sst xmlns="http://schemas.openxmlformats.org/spreadsheetml/2006/main" count="507" uniqueCount="169">
  <si>
    <t>000</t>
  </si>
  <si>
    <t>0000000</t>
  </si>
  <si>
    <t xml:space="preserve">Всего расходов:   </t>
  </si>
  <si>
    <t>00</t>
  </si>
  <si>
    <t>01</t>
  </si>
  <si>
    <t>02</t>
  </si>
  <si>
    <t>04</t>
  </si>
  <si>
    <t>03</t>
  </si>
  <si>
    <t>10</t>
  </si>
  <si>
    <t>Организация и содержание мест захоронения</t>
  </si>
  <si>
    <t>11</t>
  </si>
  <si>
    <t>13</t>
  </si>
  <si>
    <t>Раздел</t>
  </si>
  <si>
    <t>Подраздел</t>
  </si>
  <si>
    <t>Целевая статья</t>
  </si>
  <si>
    <t>Наименование расхода</t>
  </si>
  <si>
    <t>Вид расходов</t>
  </si>
  <si>
    <t>Распорядитель</t>
  </si>
  <si>
    <t>09</t>
  </si>
  <si>
    <t>Условно утверждаемые расходы</t>
  </si>
  <si>
    <t>Руководство и управление в сфере установленных функций органов местного самоуправления.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</si>
  <si>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</si>
  <si>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</si>
  <si>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</si>
  <si>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</si>
  <si>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</si>
  <si>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0300301</t>
  </si>
  <si>
    <t>Социальное обеспечение и иные выплаты населению</t>
  </si>
  <si>
    <t>300</t>
  </si>
  <si>
    <t>0100000</t>
  </si>
  <si>
    <t>0100400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</si>
  <si>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</si>
  <si>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</si>
  <si>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</si>
  <si>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</si>
  <si>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</si>
  <si>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0800600</t>
  </si>
  <si>
    <t>0800601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</si>
  <si>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</si>
  <si>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</si>
  <si>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</si>
  <si>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</si>
  <si>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Оценка уязвимости автомобильных дорог.</t>
  </si>
  <si>
    <t>Содержание улично-дорожной сети.</t>
  </si>
  <si>
    <t>Капитальный ремонт автомобильных дорог.</t>
  </si>
  <si>
    <t>Мероприятия в области строительства, архитектуры и градостроительства.</t>
  </si>
  <si>
    <t>Капитальный ремонт муниципального жилищного фонда.</t>
  </si>
  <si>
    <t>Мероприятия по переселению граждан, проживающих на территории Ленинского городского поселения Шабалинского района Кировской области из аварийного жилищного фонда, признанного непригодным для проживания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</si>
  <si>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</si>
  <si>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</si>
  <si>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</si>
  <si>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</si>
  <si>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</si>
  <si>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Мероприятия в области коммунальной инфраструктуры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</si>
  <si>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</si>
  <si>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</si>
  <si>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</si>
  <si>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</si>
  <si>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</si>
  <si>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Софинансирование   расходных   обязательств,   возникающих    при   выполнении полномочий органов местного самоуправления по вопросам местного значения</t>
  </si>
  <si>
    <t>Повышение уровня подготовки лиц, замещающих муниципальные должности, и муниципальных   служащих   по  основным   вопросам   деятельности   органов  местного самоуправления</t>
  </si>
  <si>
    <t>Повышение   квалификации   специалистов   по   финансовой   работе   органов   местного самоуправления</t>
  </si>
  <si>
    <t>Повышение квалификации лиц, замещающих муниципальные должности, и муниципальных служащих органов местного самоуправления</t>
  </si>
  <si>
    <t>0801500</t>
  </si>
  <si>
    <t>0801514</t>
  </si>
  <si>
    <t>0801515</t>
  </si>
  <si>
    <t>0801516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</si>
  <si>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</si>
  <si>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</si>
  <si>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</si>
  <si>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</si>
  <si>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</si>
  <si>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тыс.рублей</t>
  </si>
  <si>
    <t>Резервные фонды.</t>
  </si>
  <si>
    <t>Резервные фонды местных администраций.</t>
  </si>
  <si>
    <t>Глава муниципального образования.</t>
  </si>
  <si>
    <t>Центральный аппарат.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</si>
  <si>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</si>
  <si>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</si>
  <si>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0400410</t>
  </si>
  <si>
    <t>0600413</t>
  </si>
  <si>
    <t>0700416</t>
  </si>
  <si>
    <t>0700418</t>
  </si>
  <si>
    <t>Инвестиционные программы и проекты развития общественной инфраструктуры муниципального образования в Кировской области</t>
  </si>
  <si>
    <t>Факт (тыс.руб.)</t>
  </si>
  <si>
    <t>Процент исполнения (%)</t>
  </si>
  <si>
    <t>Перечень</t>
  </si>
  <si>
    <t>муниципальных программ, реализуемых за счет средств бюджета муниципального образования</t>
  </si>
  <si>
    <t>План (тыс.руб.)</t>
  </si>
  <si>
    <t>Приложение №4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</si>
  <si>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</si>
  <si>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</si>
  <si>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</si>
  <si>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</t>
  </si>
  <si>
    <t>Муниципальная программа  "Развитие коммунальной и жилищной инфраструктуры Ленинского городского поселения Шабалинского района Кировской области".</t>
  </si>
  <si>
    <t>Муниципальная программа  "Энергосбережение и повышение энергетической эффективности на территории Ленинского городского поселения ".</t>
  </si>
  <si>
    <t>Муниципальная программа  "Развитие транспортной системы Ленинского городского поселения Шабалинского района Кировской области".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</si>
  <si>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области". 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</si>
  <si>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области".</t>
  </si>
  <si>
    <t>Муниципальная программа  "Благоустройство территории Ленинского городского поселения Шабалинского района Кировской области".</t>
  </si>
  <si>
    <t>Муниципальная программа  "Развитие общественной инфраструктуры Ленинского городского поселения Шабалинского района Кировской области".</t>
  </si>
  <si>
    <t>Оказание поддержка граждан и их объединений, учасствующих в охране общественного порядка, создание условий для деятельности народных дружин</t>
  </si>
  <si>
    <t>Пособия, компенсации, меры социальной поддержки по публичным нормативным обязательствам</t>
  </si>
  <si>
    <t>Пособия по социальной помощи населения</t>
  </si>
  <si>
    <t>Ремонт проезжей части дороги ул.Тотмянина - ул.Красноармейская протяженностью 531 м. в пгт Ленинское Шабалинского района</t>
  </si>
  <si>
    <t>Уборка аварийных деревьев в д.Гаряевы Шабалинского района Кировской области</t>
  </si>
  <si>
    <t>Уборка аварийных деревьев в д.Михненки Шабалинского района Кировской области</t>
  </si>
  <si>
    <t>Инвестиционные программы и проекты развития общественной инфраструктуры муниципальных образований в Кировской области</t>
  </si>
  <si>
    <t>11000S5173</t>
  </si>
  <si>
    <t>11000S5172</t>
  </si>
  <si>
    <t>1100000000</t>
  </si>
  <si>
    <t>1100015170</t>
  </si>
  <si>
    <t>11000S5171</t>
  </si>
  <si>
    <t>040905000</t>
  </si>
  <si>
    <t>040905020</t>
  </si>
  <si>
    <t>040906000</t>
  </si>
  <si>
    <t>040906020</t>
  </si>
  <si>
    <t>Ленинское городское поселение Шабалинского района Кировской области за 1 полугодие 2017 года</t>
  </si>
  <si>
    <t>Обеспечение проведения выборов и референдумов</t>
  </si>
  <si>
    <t>0100000000</t>
  </si>
  <si>
    <t>0100004000</t>
  </si>
  <si>
    <t>0100004010</t>
  </si>
  <si>
    <t>0100004020</t>
  </si>
  <si>
    <t>0100004270</t>
  </si>
  <si>
    <t>0200000000</t>
  </si>
  <si>
    <t>0200004000</t>
  </si>
  <si>
    <t>0200004030</t>
  </si>
  <si>
    <t>0200004040</t>
  </si>
  <si>
    <t>0300000000</t>
  </si>
  <si>
    <t>0300003000</t>
  </si>
  <si>
    <t>0300003010</t>
  </si>
  <si>
    <t>0300004000</t>
  </si>
  <si>
    <t>0300004050</t>
  </si>
  <si>
    <t>0300004060</t>
  </si>
  <si>
    <t>0400000000</t>
  </si>
  <si>
    <t>0400004000</t>
  </si>
  <si>
    <t>0400004070</t>
  </si>
  <si>
    <t>0400004080</t>
  </si>
  <si>
    <t>0400004090</t>
  </si>
  <si>
    <t>0500000000</t>
  </si>
  <si>
    <t>0500004000</t>
  </si>
  <si>
    <t>0500004110</t>
  </si>
  <si>
    <t>0600000000</t>
  </si>
  <si>
    <t>0600004000</t>
  </si>
  <si>
    <t>0600004120</t>
  </si>
  <si>
    <t>0600004140</t>
  </si>
  <si>
    <t>0600004150</t>
  </si>
  <si>
    <t>0700000000</t>
  </si>
  <si>
    <t>0700004000</t>
  </si>
  <si>
    <t>0700004160</t>
  </si>
  <si>
    <t>0700004170</t>
  </si>
  <si>
    <t>0800000000</t>
  </si>
  <si>
    <t>0800001000</t>
  </si>
  <si>
    <t>0800001010</t>
  </si>
  <si>
    <t>0800001020</t>
  </si>
  <si>
    <t>0800001030</t>
  </si>
  <si>
    <t>08000007010</t>
  </si>
  <si>
    <t>0800002000</t>
  </si>
  <si>
    <t>0800002010</t>
  </si>
  <si>
    <t>0800005000</t>
  </si>
  <si>
    <t>0800005010</t>
  </si>
  <si>
    <t>0800016000</t>
  </si>
  <si>
    <t>0800016050</t>
  </si>
  <si>
    <t>1000004190</t>
  </si>
  <si>
    <t>1000004000</t>
  </si>
  <si>
    <t>1000004200</t>
  </si>
  <si>
    <t>1000004210</t>
  </si>
  <si>
    <t>1000004220</t>
  </si>
  <si>
    <t>1000000000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</si>
</sst>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0.0"/>
    <numFmt numFmtId="171" formatCode="#,##0.00_р_.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top" shrinkToFit="1"/>
    </xf>
    <xf numFmtId="49" fontId="9" fillId="0" borderId="12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shrinkToFit="1"/>
    </xf>
    <xf numFmtId="0" fontId="10" fillId="0" borderId="12" xfId="0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168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shrinkToFit="1"/>
    </xf>
    <xf numFmtId="49" fontId="3" fillId="0" borderId="12" xfId="0" applyNumberFormat="1" applyFont="1" applyFill="1" applyBorder="1" applyAlignment="1">
      <alignment horizontal="center" shrinkToFit="1"/>
    </xf>
    <xf numFmtId="168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shrinkToFi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0" fontId="14" fillId="0" borderId="12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/>
    </xf>
    <xf numFmtId="49" fontId="3" fillId="0" borderId="13" xfId="0" applyNumberFormat="1" applyFont="1" applyBorder="1" applyAlignment="1">
      <alignment wrapText="1"/>
    </xf>
    <xf numFmtId="49" fontId="9" fillId="0" borderId="13" xfId="0" applyNumberFormat="1" applyFont="1" applyFill="1" applyBorder="1" applyAlignment="1">
      <alignment horizontal="center" vertical="top" shrinkToFit="1"/>
    </xf>
    <xf numFmtId="2" fontId="11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6" fillId="0" borderId="11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right" vertical="top" shrinkToFit="1"/>
    </xf>
    <xf numFmtId="171" fontId="6" fillId="0" borderId="10" xfId="0" applyNumberFormat="1" applyFont="1" applyFill="1" applyBorder="1" applyAlignment="1">
      <alignment horizontal="center" vertical="center" wrapText="1"/>
    </xf>
    <xf numFmtId="171" fontId="11" fillId="0" borderId="10" xfId="0" applyNumberFormat="1" applyFont="1" applyFill="1" applyBorder="1" applyAlignment="1">
      <alignment horizontal="right" shrinkToFit="1"/>
    </xf>
    <xf numFmtId="171" fontId="9" fillId="0" borderId="10" xfId="0" applyNumberFormat="1" applyFont="1" applyFill="1" applyBorder="1" applyAlignment="1">
      <alignment horizontal="right" shrinkToFit="1"/>
    </xf>
    <xf numFmtId="171" fontId="3" fillId="0" borderId="0" xfId="0" applyNumberFormat="1" applyFont="1" applyFill="1" applyAlignment="1">
      <alignment horizontal="right"/>
    </xf>
    <xf numFmtId="171" fontId="0" fillId="0" borderId="0" xfId="0" applyNumberFormat="1" applyFill="1" applyAlignment="1">
      <alignment horizontal="right"/>
    </xf>
    <xf numFmtId="169" fontId="4" fillId="0" borderId="10" xfId="0" applyNumberFormat="1" applyFont="1" applyFill="1" applyBorder="1" applyAlignment="1">
      <alignment horizontal="right" shrinkToFit="1"/>
    </xf>
    <xf numFmtId="169" fontId="3" fillId="0" borderId="10" xfId="0" applyNumberFormat="1" applyFont="1" applyFill="1" applyBorder="1" applyAlignment="1">
      <alignment horizontal="right" shrinkToFit="1"/>
    </xf>
    <xf numFmtId="11" fontId="13" fillId="0" borderId="10" xfId="0" applyNumberFormat="1" applyFont="1" applyBorder="1" applyAlignment="1">
      <alignment horizontal="left" wrapText="1"/>
    </xf>
    <xf numFmtId="171" fontId="3" fillId="0" borderId="10" xfId="0" applyNumberFormat="1" applyFont="1" applyFill="1" applyBorder="1" applyAlignment="1">
      <alignment horizontal="right" shrinkToFit="1"/>
    </xf>
    <xf numFmtId="11" fontId="3" fillId="0" borderId="10" xfId="0" applyNumberFormat="1" applyFont="1" applyBorder="1" applyAlignment="1">
      <alignment horizontal="left" wrapText="1"/>
    </xf>
    <xf numFmtId="0" fontId="9" fillId="0" borderId="10" xfId="0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171" fontId="4" fillId="0" borderId="10" xfId="0" applyNumberFormat="1" applyFont="1" applyFill="1" applyBorder="1" applyAlignment="1">
      <alignment horizontal="right" shrinkToFit="1"/>
    </xf>
    <xf numFmtId="11" fontId="13" fillId="0" borderId="0" xfId="0" applyNumberFormat="1" applyFont="1" applyBorder="1" applyAlignment="1">
      <alignment horizontal="left" wrapText="1"/>
    </xf>
    <xf numFmtId="11" fontId="13" fillId="0" borderId="14" xfId="0" applyNumberFormat="1" applyFont="1" applyBorder="1" applyAlignment="1">
      <alignment horizontal="left" wrapText="1"/>
    </xf>
    <xf numFmtId="11" fontId="13" fillId="0" borderId="15" xfId="0" applyNumberFormat="1" applyFont="1" applyBorder="1" applyAlignment="1">
      <alignment horizontal="left" wrapText="1"/>
    </xf>
    <xf numFmtId="11" fontId="13" fillId="0" borderId="11" xfId="0" applyNumberFormat="1" applyFont="1" applyBorder="1" applyAlignment="1">
      <alignment horizontal="left" wrapText="1"/>
    </xf>
    <xf numFmtId="11" fontId="3" fillId="0" borderId="14" xfId="0" applyNumberFormat="1" applyFont="1" applyBorder="1" applyAlignment="1">
      <alignment horizontal="left" wrapText="1"/>
    </xf>
    <xf numFmtId="169" fontId="7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169" fontId="6" fillId="0" borderId="11" xfId="0" applyNumberFormat="1" applyFont="1" applyFill="1" applyBorder="1" applyAlignment="1">
      <alignment horizontal="center" vertical="center" wrapText="1"/>
    </xf>
    <xf numFmtId="169" fontId="11" fillId="0" borderId="10" xfId="0" applyNumberFormat="1" applyFont="1" applyFill="1" applyBorder="1" applyAlignment="1">
      <alignment horizontal="right" vertical="top" shrinkToFit="1"/>
    </xf>
    <xf numFmtId="169" fontId="3" fillId="0" borderId="10" xfId="0" applyNumberFormat="1" applyFont="1" applyFill="1" applyBorder="1" applyAlignment="1">
      <alignment horizontal="right" vertical="top" shrinkToFit="1"/>
    </xf>
    <xf numFmtId="169" fontId="4" fillId="0" borderId="10" xfId="0" applyNumberFormat="1" applyFont="1" applyFill="1" applyBorder="1" applyAlignment="1">
      <alignment/>
    </xf>
    <xf numFmtId="11" fontId="3" fillId="32" borderId="10" xfId="0" applyNumberFormat="1" applyFont="1" applyFill="1" applyBorder="1" applyAlignment="1">
      <alignment horizontal="left" wrapText="1"/>
    </xf>
    <xf numFmtId="11" fontId="13" fillId="0" borderId="16" xfId="0" applyNumberFormat="1" applyFont="1" applyBorder="1" applyAlignment="1">
      <alignment horizontal="left" wrapText="1"/>
    </xf>
    <xf numFmtId="11" fontId="13" fillId="0" borderId="0" xfId="0" applyNumberFormat="1" applyFont="1" applyBorder="1" applyAlignment="1">
      <alignment horizontal="left" wrapText="1"/>
    </xf>
    <xf numFmtId="11" fontId="13" fillId="0" borderId="10" xfId="0" applyNumberFormat="1" applyFont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11" fontId="13" fillId="0" borderId="14" xfId="0" applyNumberFormat="1" applyFont="1" applyBorder="1" applyAlignment="1">
      <alignment horizontal="left" wrapText="1"/>
    </xf>
    <xf numFmtId="11" fontId="13" fillId="0" borderId="15" xfId="0" applyNumberFormat="1" applyFont="1" applyBorder="1" applyAlignment="1">
      <alignment horizontal="left" wrapText="1"/>
    </xf>
    <xf numFmtId="11" fontId="13" fillId="0" borderId="11" xfId="0" applyNumberFormat="1" applyFont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1" fontId="0" fillId="0" borderId="10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zoomScalePageLayoutView="0" workbookViewId="0" topLeftCell="A1">
      <selection activeCell="G115" sqref="G115"/>
    </sheetView>
  </sheetViews>
  <sheetFormatPr defaultColWidth="9.00390625" defaultRowHeight="12.75"/>
  <cols>
    <col min="1" max="1" width="70.875" style="0" customWidth="1"/>
    <col min="2" max="2" width="8.375" style="0" hidden="1" customWidth="1"/>
    <col min="3" max="3" width="8.75390625" style="0" hidden="1" customWidth="1"/>
    <col min="4" max="4" width="8.00390625" style="0" hidden="1" customWidth="1"/>
    <col min="5" max="5" width="13.625" style="0" customWidth="1"/>
    <col min="6" max="6" width="9.125" style="0" customWidth="1"/>
    <col min="7" max="7" width="13.625" style="39" customWidth="1"/>
    <col min="8" max="8" width="14.375" style="62" customWidth="1"/>
    <col min="9" max="9" width="14.25390625" style="46" customWidth="1"/>
  </cols>
  <sheetData>
    <row r="1" spans="7:9" s="2" customFormat="1" ht="13.5" customHeight="1">
      <c r="G1" s="37"/>
      <c r="H1" s="60" t="s">
        <v>89</v>
      </c>
      <c r="I1" s="45"/>
    </row>
    <row r="2" spans="6:9" s="1" customFormat="1" ht="15">
      <c r="F2" s="6"/>
      <c r="G2" s="38"/>
      <c r="H2" s="61"/>
      <c r="I2" s="46"/>
    </row>
    <row r="3" spans="1:11" s="3" customFormat="1" ht="15.75">
      <c r="A3" s="76" t="s">
        <v>86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s="2" customFormat="1" ht="15.75" customHeight="1">
      <c r="A4" s="77" t="s">
        <v>87</v>
      </c>
      <c r="B4" s="77"/>
      <c r="C4" s="77"/>
      <c r="D4" s="77"/>
      <c r="E4" s="77"/>
      <c r="F4" s="77"/>
      <c r="G4" s="77"/>
      <c r="H4" s="77"/>
      <c r="I4" s="77"/>
      <c r="J4" s="33"/>
      <c r="K4" s="33"/>
    </row>
    <row r="5" spans="1:11" s="2" customFormat="1" ht="15.75" customHeight="1">
      <c r="A5" s="77" t="s">
        <v>117</v>
      </c>
      <c r="B5" s="77"/>
      <c r="C5" s="77"/>
      <c r="D5" s="77"/>
      <c r="E5" s="77"/>
      <c r="F5" s="77"/>
      <c r="G5" s="77"/>
      <c r="H5" s="77"/>
      <c r="I5" s="77"/>
      <c r="J5" s="33"/>
      <c r="K5" s="33"/>
    </row>
    <row r="6" ht="12.75">
      <c r="I6" s="46" t="s">
        <v>72</v>
      </c>
    </row>
    <row r="7" spans="1:9" s="1" customFormat="1" ht="72.75" customHeight="1">
      <c r="A7" s="4" t="s">
        <v>15</v>
      </c>
      <c r="B7" s="5" t="s">
        <v>17</v>
      </c>
      <c r="C7" s="5" t="s">
        <v>12</v>
      </c>
      <c r="D7" s="5" t="s">
        <v>13</v>
      </c>
      <c r="E7" s="5" t="s">
        <v>14</v>
      </c>
      <c r="F7" s="5" t="s">
        <v>16</v>
      </c>
      <c r="G7" s="40" t="s">
        <v>88</v>
      </c>
      <c r="H7" s="63" t="s">
        <v>84</v>
      </c>
      <c r="I7" s="42" t="s">
        <v>85</v>
      </c>
    </row>
    <row r="8" spans="1:9" s="12" customFormat="1" ht="21" customHeight="1" hidden="1">
      <c r="A8" s="13" t="s">
        <v>2</v>
      </c>
      <c r="B8" s="14">
        <v>984</v>
      </c>
      <c r="C8" s="15" t="s">
        <v>3</v>
      </c>
      <c r="D8" s="15" t="s">
        <v>3</v>
      </c>
      <c r="E8" s="15" t="s">
        <v>1</v>
      </c>
      <c r="F8" s="15" t="s">
        <v>0</v>
      </c>
      <c r="G8" s="41">
        <f>SUM(G9,G19,G25,G38,G55,G59,G69,G78,G113,G123)</f>
        <v>10463.9027</v>
      </c>
      <c r="H8" s="64">
        <f>SUM(H9,H19,H25,H38,H55,H59,H69,H78,H113,H123)</f>
        <v>3587.0190000000002</v>
      </c>
      <c r="I8" s="43">
        <f>SUM(H8/G8*100)</f>
        <v>34.27993457928465</v>
      </c>
    </row>
    <row r="9" spans="1:11" s="12" customFormat="1" ht="53.25" customHeight="1">
      <c r="A9" s="26" t="s">
        <v>91</v>
      </c>
      <c r="B9" s="14">
        <v>984</v>
      </c>
      <c r="C9" s="15" t="s">
        <v>4</v>
      </c>
      <c r="D9" s="15" t="s">
        <v>11</v>
      </c>
      <c r="E9" s="27" t="s">
        <v>119</v>
      </c>
      <c r="F9" s="28" t="s">
        <v>0</v>
      </c>
      <c r="G9" s="47">
        <f>G11+G14+G17</f>
        <v>16.2</v>
      </c>
      <c r="H9" s="47">
        <f>H11+H14+H17</f>
        <v>0</v>
      </c>
      <c r="I9" s="43">
        <f aca="true" t="shared" si="0" ref="I9:I79">SUM(H9/G9*100)</f>
        <v>0</v>
      </c>
      <c r="K9" s="36"/>
    </row>
    <row r="10" spans="1:9" s="12" customFormat="1" ht="16.5" customHeight="1">
      <c r="A10" s="19" t="s">
        <v>31</v>
      </c>
      <c r="B10" s="14"/>
      <c r="C10" s="15"/>
      <c r="D10" s="15"/>
      <c r="E10" s="22" t="s">
        <v>120</v>
      </c>
      <c r="F10" s="24" t="s">
        <v>0</v>
      </c>
      <c r="G10" s="48">
        <f>SUM(G11+G14+G17)</f>
        <v>16.2</v>
      </c>
      <c r="H10" s="48">
        <f>SUM(H11+H14+H17)</f>
        <v>0</v>
      </c>
      <c r="I10" s="44">
        <f t="shared" si="0"/>
        <v>0</v>
      </c>
    </row>
    <row r="11" spans="1:9" s="12" customFormat="1" ht="36.75" customHeight="1">
      <c r="A11" s="19" t="s">
        <v>67</v>
      </c>
      <c r="B11" s="14"/>
      <c r="C11" s="15"/>
      <c r="D11" s="15"/>
      <c r="E11" s="23" t="s">
        <v>121</v>
      </c>
      <c r="F11" s="24" t="s">
        <v>0</v>
      </c>
      <c r="G11" s="48">
        <f>SUM(G12)</f>
        <v>8</v>
      </c>
      <c r="H11" s="48">
        <f>SUM(H12)</f>
        <v>0</v>
      </c>
      <c r="I11" s="44">
        <f t="shared" si="0"/>
        <v>0</v>
      </c>
    </row>
    <row r="12" spans="1:9" s="12" customFormat="1" ht="18.75" customHeight="1">
      <c r="A12" s="73" t="s">
        <v>24</v>
      </c>
      <c r="B12" s="74"/>
      <c r="C12" s="75"/>
      <c r="D12" s="15"/>
      <c r="E12" s="23" t="s">
        <v>121</v>
      </c>
      <c r="F12" s="24" t="s">
        <v>22</v>
      </c>
      <c r="G12" s="48">
        <v>8</v>
      </c>
      <c r="H12" s="48">
        <v>0</v>
      </c>
      <c r="I12" s="44">
        <f t="shared" si="0"/>
        <v>0</v>
      </c>
    </row>
    <row r="13" spans="1:9" s="12" customFormat="1" ht="18.75" customHeight="1" hidden="1">
      <c r="A13" s="59" t="s">
        <v>31</v>
      </c>
      <c r="B13" s="57"/>
      <c r="C13" s="58"/>
      <c r="D13" s="15"/>
      <c r="E13" s="23" t="s">
        <v>30</v>
      </c>
      <c r="F13" s="24"/>
      <c r="G13" s="48"/>
      <c r="H13" s="48"/>
      <c r="I13" s="44"/>
    </row>
    <row r="14" spans="1:9" s="12" customFormat="1" ht="55.5" customHeight="1">
      <c r="A14" s="19" t="s">
        <v>32</v>
      </c>
      <c r="B14" s="14"/>
      <c r="C14" s="15"/>
      <c r="D14" s="15"/>
      <c r="E14" s="23" t="s">
        <v>122</v>
      </c>
      <c r="F14" s="24" t="s">
        <v>0</v>
      </c>
      <c r="G14" s="48">
        <f>SUM(G15)</f>
        <v>4</v>
      </c>
      <c r="H14" s="48">
        <f>SUM(H15)</f>
        <v>0</v>
      </c>
      <c r="I14" s="44">
        <f t="shared" si="0"/>
        <v>0</v>
      </c>
    </row>
    <row r="15" spans="1:9" s="12" customFormat="1" ht="21.75" customHeight="1">
      <c r="A15" s="73" t="s">
        <v>24</v>
      </c>
      <c r="B15" s="74"/>
      <c r="C15" s="75"/>
      <c r="D15" s="15"/>
      <c r="E15" s="23" t="s">
        <v>122</v>
      </c>
      <c r="F15" s="24" t="s">
        <v>22</v>
      </c>
      <c r="G15" s="48">
        <v>4</v>
      </c>
      <c r="H15" s="48">
        <v>0</v>
      </c>
      <c r="I15" s="44">
        <f t="shared" si="0"/>
        <v>0</v>
      </c>
    </row>
    <row r="16" spans="1:9" s="12" customFormat="1" ht="21.75" customHeight="1" hidden="1">
      <c r="A16" s="59" t="s">
        <v>31</v>
      </c>
      <c r="B16" s="57"/>
      <c r="C16" s="58"/>
      <c r="D16" s="15"/>
      <c r="E16" s="23" t="s">
        <v>29</v>
      </c>
      <c r="F16" s="24" t="s">
        <v>0</v>
      </c>
      <c r="G16" s="48">
        <f>G17</f>
        <v>4.2</v>
      </c>
      <c r="H16" s="48">
        <v>0</v>
      </c>
      <c r="I16" s="44">
        <v>0</v>
      </c>
    </row>
    <row r="17" spans="1:9" s="12" customFormat="1" ht="46.5" customHeight="1">
      <c r="A17" s="59" t="s">
        <v>101</v>
      </c>
      <c r="B17" s="57"/>
      <c r="C17" s="58"/>
      <c r="D17" s="15"/>
      <c r="E17" s="23" t="s">
        <v>123</v>
      </c>
      <c r="F17" s="24" t="s">
        <v>0</v>
      </c>
      <c r="G17" s="48">
        <v>4.2</v>
      </c>
      <c r="H17" s="48">
        <v>0</v>
      </c>
      <c r="I17" s="44">
        <v>0</v>
      </c>
    </row>
    <row r="18" spans="1:9" s="12" customFormat="1" ht="29.25" customHeight="1">
      <c r="A18" s="59" t="s">
        <v>24</v>
      </c>
      <c r="B18" s="57"/>
      <c r="C18" s="58"/>
      <c r="D18" s="15"/>
      <c r="E18" s="23" t="s">
        <v>123</v>
      </c>
      <c r="F18" s="24" t="s">
        <v>22</v>
      </c>
      <c r="G18" s="48">
        <v>4.2</v>
      </c>
      <c r="H18" s="48">
        <v>0</v>
      </c>
      <c r="I18" s="44">
        <v>0</v>
      </c>
    </row>
    <row r="19" spans="1:9" s="12" customFormat="1" ht="51.75" customHeight="1">
      <c r="A19" s="26" t="s">
        <v>92</v>
      </c>
      <c r="B19" s="14"/>
      <c r="C19" s="15"/>
      <c r="D19" s="15"/>
      <c r="E19" s="29" t="s">
        <v>124</v>
      </c>
      <c r="F19" s="28" t="s">
        <v>0</v>
      </c>
      <c r="G19" s="47">
        <f>G20</f>
        <v>40.8</v>
      </c>
      <c r="H19" s="47">
        <f>H20</f>
        <v>11.027</v>
      </c>
      <c r="I19" s="43">
        <f t="shared" si="0"/>
        <v>27.026960784313726</v>
      </c>
    </row>
    <row r="20" spans="1:9" s="12" customFormat="1" ht="24.75" customHeight="1">
      <c r="A20" s="19" t="s">
        <v>31</v>
      </c>
      <c r="B20" s="14"/>
      <c r="C20" s="15"/>
      <c r="D20" s="15"/>
      <c r="E20" s="23" t="s">
        <v>125</v>
      </c>
      <c r="F20" s="24" t="s">
        <v>0</v>
      </c>
      <c r="G20" s="48">
        <f>SUM(G22+G24)</f>
        <v>40.8</v>
      </c>
      <c r="H20" s="48">
        <f>SUM(H22+H24)</f>
        <v>11.027</v>
      </c>
      <c r="I20" s="44">
        <f t="shared" si="0"/>
        <v>27.026960784313726</v>
      </c>
    </row>
    <row r="21" spans="1:9" s="12" customFormat="1" ht="51" customHeight="1">
      <c r="A21" s="19" t="s">
        <v>51</v>
      </c>
      <c r="B21" s="14"/>
      <c r="C21" s="15"/>
      <c r="D21" s="15"/>
      <c r="E21" s="23" t="s">
        <v>126</v>
      </c>
      <c r="F21" s="24" t="s">
        <v>0</v>
      </c>
      <c r="G21" s="48">
        <f>SUM(G22)</f>
        <v>30</v>
      </c>
      <c r="H21" s="48">
        <f>SUM(H22)</f>
        <v>8.37</v>
      </c>
      <c r="I21" s="44">
        <f t="shared" si="0"/>
        <v>27.9</v>
      </c>
    </row>
    <row r="22" spans="1:9" s="12" customFormat="1" ht="20.25" customHeight="1">
      <c r="A22" s="73" t="s">
        <v>24</v>
      </c>
      <c r="B22" s="74"/>
      <c r="C22" s="75"/>
      <c r="D22" s="15"/>
      <c r="E22" s="23" t="s">
        <v>126</v>
      </c>
      <c r="F22" s="24" t="s">
        <v>22</v>
      </c>
      <c r="G22" s="48">
        <v>30</v>
      </c>
      <c r="H22" s="48">
        <v>8.37</v>
      </c>
      <c r="I22" s="44">
        <f t="shared" si="0"/>
        <v>27.9</v>
      </c>
    </row>
    <row r="23" spans="1:9" s="12" customFormat="1" ht="40.5" customHeight="1">
      <c r="A23" s="19" t="s">
        <v>68</v>
      </c>
      <c r="B23" s="14"/>
      <c r="C23" s="15"/>
      <c r="D23" s="15"/>
      <c r="E23" s="23" t="s">
        <v>127</v>
      </c>
      <c r="F23" s="24" t="s">
        <v>0</v>
      </c>
      <c r="G23" s="48">
        <f>SUM(G24)</f>
        <v>10.8</v>
      </c>
      <c r="H23" s="48">
        <f>SUM(H24)</f>
        <v>2.657</v>
      </c>
      <c r="I23" s="44">
        <f t="shared" si="0"/>
        <v>24.60185185185185</v>
      </c>
    </row>
    <row r="24" spans="1:9" s="12" customFormat="1" ht="15.75" customHeight="1">
      <c r="A24" s="73" t="s">
        <v>24</v>
      </c>
      <c r="B24" s="74"/>
      <c r="C24" s="75"/>
      <c r="D24" s="15"/>
      <c r="E24" s="23" t="s">
        <v>127</v>
      </c>
      <c r="F24" s="24" t="s">
        <v>22</v>
      </c>
      <c r="G24" s="48">
        <v>10.8</v>
      </c>
      <c r="H24" s="48">
        <v>2.657</v>
      </c>
      <c r="I24" s="44">
        <f t="shared" si="0"/>
        <v>24.60185185185185</v>
      </c>
    </row>
    <row r="25" spans="1:9" s="12" customFormat="1" ht="57" customHeight="1">
      <c r="A25" s="30" t="s">
        <v>93</v>
      </c>
      <c r="B25" s="14"/>
      <c r="C25" s="15"/>
      <c r="D25" s="15"/>
      <c r="E25" s="29" t="s">
        <v>128</v>
      </c>
      <c r="F25" s="28" t="s">
        <v>0</v>
      </c>
      <c r="G25" s="47">
        <f>G26+G31</f>
        <v>146.50799999999998</v>
      </c>
      <c r="H25" s="47">
        <f>H26+H31</f>
        <v>28.461</v>
      </c>
      <c r="I25" s="43">
        <f t="shared" si="0"/>
        <v>19.42624293553936</v>
      </c>
    </row>
    <row r="26" spans="1:9" s="12" customFormat="1" ht="18.75" customHeight="1">
      <c r="A26" s="20" t="s">
        <v>73</v>
      </c>
      <c r="B26" s="14"/>
      <c r="C26" s="15"/>
      <c r="D26" s="15"/>
      <c r="E26" s="23" t="s">
        <v>129</v>
      </c>
      <c r="F26" s="24" t="s">
        <v>0</v>
      </c>
      <c r="G26" s="48">
        <f>SUM(G27)</f>
        <v>20</v>
      </c>
      <c r="H26" s="48">
        <f>SUM(H27)</f>
        <v>0</v>
      </c>
      <c r="I26" s="44">
        <f t="shared" si="0"/>
        <v>0</v>
      </c>
    </row>
    <row r="27" spans="1:9" s="7" customFormat="1" ht="19.5" customHeight="1">
      <c r="A27" s="20" t="s">
        <v>74</v>
      </c>
      <c r="B27" s="10">
        <v>984</v>
      </c>
      <c r="C27" s="8" t="s">
        <v>4</v>
      </c>
      <c r="D27" s="8" t="s">
        <v>5</v>
      </c>
      <c r="E27" s="23" t="s">
        <v>130</v>
      </c>
      <c r="F27" s="24" t="s">
        <v>0</v>
      </c>
      <c r="G27" s="48">
        <v>20</v>
      </c>
      <c r="H27" s="48">
        <v>0</v>
      </c>
      <c r="I27" s="44">
        <f t="shared" si="0"/>
        <v>0</v>
      </c>
    </row>
    <row r="28" spans="1:9" s="7" customFormat="1" ht="19.5" customHeight="1">
      <c r="A28" s="68" t="s">
        <v>25</v>
      </c>
      <c r="B28" s="69"/>
      <c r="C28" s="69"/>
      <c r="D28" s="8"/>
      <c r="E28" s="23" t="s">
        <v>130</v>
      </c>
      <c r="F28" s="24" t="s">
        <v>23</v>
      </c>
      <c r="G28" s="48">
        <v>0</v>
      </c>
      <c r="H28" s="48">
        <v>0</v>
      </c>
      <c r="I28" s="44">
        <v>0</v>
      </c>
    </row>
    <row r="29" spans="1:9" s="7" customFormat="1" ht="19.5" customHeight="1">
      <c r="A29" s="73" t="s">
        <v>27</v>
      </c>
      <c r="B29" s="74"/>
      <c r="C29" s="75"/>
      <c r="D29" s="8"/>
      <c r="E29" s="23" t="s">
        <v>130</v>
      </c>
      <c r="F29" s="24" t="s">
        <v>28</v>
      </c>
      <c r="G29" s="48">
        <v>0</v>
      </c>
      <c r="H29" s="48">
        <v>0</v>
      </c>
      <c r="I29" s="44">
        <v>0</v>
      </c>
    </row>
    <row r="30" spans="1:9" s="7" customFormat="1" ht="19.5" customHeight="1">
      <c r="A30" s="56" t="s">
        <v>103</v>
      </c>
      <c r="B30" s="57"/>
      <c r="C30" s="58"/>
      <c r="D30" s="8"/>
      <c r="E30" s="23" t="s">
        <v>130</v>
      </c>
      <c r="F30" s="24" t="s">
        <v>0</v>
      </c>
      <c r="G30" s="48">
        <v>0</v>
      </c>
      <c r="H30" s="48">
        <v>0</v>
      </c>
      <c r="I30" s="44">
        <v>0</v>
      </c>
    </row>
    <row r="31" spans="1:9" s="7" customFormat="1" ht="18.75" customHeight="1">
      <c r="A31" s="19" t="s">
        <v>31</v>
      </c>
      <c r="B31" s="10">
        <v>985</v>
      </c>
      <c r="C31" s="8" t="s">
        <v>4</v>
      </c>
      <c r="D31" s="8" t="s">
        <v>5</v>
      </c>
      <c r="E31" s="23" t="s">
        <v>131</v>
      </c>
      <c r="F31" s="24" t="s">
        <v>0</v>
      </c>
      <c r="G31" s="48">
        <f>SUM(G33+G35)</f>
        <v>126.508</v>
      </c>
      <c r="H31" s="48">
        <f>SUM(H33+H35)</f>
        <v>28.461</v>
      </c>
      <c r="I31" s="44">
        <f t="shared" si="0"/>
        <v>22.49739146931419</v>
      </c>
    </row>
    <row r="32" spans="1:9" s="7" customFormat="1" ht="40.5" customHeight="1">
      <c r="A32" s="19" t="s">
        <v>40</v>
      </c>
      <c r="B32" s="10">
        <v>984</v>
      </c>
      <c r="C32" s="8" t="s">
        <v>4</v>
      </c>
      <c r="D32" s="8" t="s">
        <v>5</v>
      </c>
      <c r="E32" s="23" t="s">
        <v>132</v>
      </c>
      <c r="F32" s="24" t="s">
        <v>0</v>
      </c>
      <c r="G32" s="48">
        <f>SUM(G33)</f>
        <v>31</v>
      </c>
      <c r="H32" s="48">
        <f>SUM(H33)</f>
        <v>7.674</v>
      </c>
      <c r="I32" s="44">
        <f t="shared" si="0"/>
        <v>24.754838709677422</v>
      </c>
    </row>
    <row r="33" spans="1:9" s="7" customFormat="1" ht="22.5" customHeight="1">
      <c r="A33" s="68" t="s">
        <v>24</v>
      </c>
      <c r="B33" s="69"/>
      <c r="C33" s="69"/>
      <c r="D33" s="8"/>
      <c r="E33" s="23" t="s">
        <v>132</v>
      </c>
      <c r="F33" s="24" t="s">
        <v>22</v>
      </c>
      <c r="G33" s="48">
        <v>31</v>
      </c>
      <c r="H33" s="48">
        <v>7.674</v>
      </c>
      <c r="I33" s="44">
        <f t="shared" si="0"/>
        <v>24.754838709677422</v>
      </c>
    </row>
    <row r="34" spans="1:9" s="7" customFormat="1" ht="41.25" customHeight="1">
      <c r="A34" s="19" t="s">
        <v>54</v>
      </c>
      <c r="B34" s="10">
        <v>984</v>
      </c>
      <c r="C34" s="8" t="s">
        <v>4</v>
      </c>
      <c r="D34" s="8" t="s">
        <v>5</v>
      </c>
      <c r="E34" s="23" t="s">
        <v>133</v>
      </c>
      <c r="F34" s="24" t="s">
        <v>0</v>
      </c>
      <c r="G34" s="48">
        <f>SUM(G35)</f>
        <v>95.508</v>
      </c>
      <c r="H34" s="48">
        <f>SUM(H35)</f>
        <v>20.787</v>
      </c>
      <c r="I34" s="44">
        <f t="shared" si="0"/>
        <v>21.76466892825732</v>
      </c>
    </row>
    <row r="35" spans="1:9" s="7" customFormat="1" ht="18.75" customHeight="1">
      <c r="A35" s="68" t="s">
        <v>24</v>
      </c>
      <c r="B35" s="69"/>
      <c r="C35" s="69"/>
      <c r="D35" s="8"/>
      <c r="E35" s="23" t="s">
        <v>133</v>
      </c>
      <c r="F35" s="24" t="s">
        <v>22</v>
      </c>
      <c r="G35" s="48">
        <v>95.508</v>
      </c>
      <c r="H35" s="48">
        <v>20.787</v>
      </c>
      <c r="I35" s="44">
        <f t="shared" si="0"/>
        <v>21.76466892825732</v>
      </c>
    </row>
    <row r="36" spans="1:9" s="7" customFormat="1" ht="30.75" customHeight="1" hidden="1">
      <c r="A36" s="51" t="s">
        <v>102</v>
      </c>
      <c r="B36" s="55"/>
      <c r="C36" s="55"/>
      <c r="D36" s="8"/>
      <c r="E36" s="23" t="s">
        <v>26</v>
      </c>
      <c r="F36" s="24" t="s">
        <v>0</v>
      </c>
      <c r="G36" s="48">
        <v>2</v>
      </c>
      <c r="H36" s="48">
        <v>2</v>
      </c>
      <c r="I36" s="44">
        <v>100</v>
      </c>
    </row>
    <row r="37" spans="1:9" s="7" customFormat="1" ht="18.75" customHeight="1" hidden="1">
      <c r="A37" s="49" t="s">
        <v>24</v>
      </c>
      <c r="B37" s="55"/>
      <c r="C37" s="55"/>
      <c r="D37" s="8"/>
      <c r="E37" s="23" t="s">
        <v>26</v>
      </c>
      <c r="F37" s="24" t="s">
        <v>22</v>
      </c>
      <c r="G37" s="48">
        <v>2</v>
      </c>
      <c r="H37" s="48">
        <v>2</v>
      </c>
      <c r="I37" s="44">
        <v>100</v>
      </c>
    </row>
    <row r="38" spans="1:9" s="12" customFormat="1" ht="52.5" customHeight="1">
      <c r="A38" s="26" t="s">
        <v>94</v>
      </c>
      <c r="B38" s="14">
        <v>984</v>
      </c>
      <c r="C38" s="15" t="s">
        <v>4</v>
      </c>
      <c r="D38" s="15" t="s">
        <v>7</v>
      </c>
      <c r="E38" s="29" t="s">
        <v>134</v>
      </c>
      <c r="F38" s="28" t="s">
        <v>0</v>
      </c>
      <c r="G38" s="47">
        <f>G39+G45+G49+G52</f>
        <v>712.0067</v>
      </c>
      <c r="H38" s="47">
        <f>H39+H45+H49+H52</f>
        <v>148.102</v>
      </c>
      <c r="I38" s="43">
        <f t="shared" si="0"/>
        <v>20.800646960204165</v>
      </c>
    </row>
    <row r="39" spans="1:9" s="7" customFormat="1" ht="18.75" customHeight="1">
      <c r="A39" s="19" t="s">
        <v>31</v>
      </c>
      <c r="B39" s="10">
        <v>984</v>
      </c>
      <c r="C39" s="8" t="s">
        <v>4</v>
      </c>
      <c r="D39" s="8" t="s">
        <v>7</v>
      </c>
      <c r="E39" s="23" t="s">
        <v>135</v>
      </c>
      <c r="F39" s="24" t="s">
        <v>0</v>
      </c>
      <c r="G39" s="48">
        <f>G40+G42</f>
        <v>711.941</v>
      </c>
      <c r="H39" s="48">
        <f>SUM(H40+H42+H45+H47)</f>
        <v>148.102</v>
      </c>
      <c r="I39" s="44">
        <f t="shared" si="0"/>
        <v>20.802566504808684</v>
      </c>
    </row>
    <row r="40" spans="1:9" s="7" customFormat="1" ht="18.75" customHeight="1">
      <c r="A40" s="19" t="s">
        <v>46</v>
      </c>
      <c r="B40" s="10">
        <v>984</v>
      </c>
      <c r="C40" s="8" t="s">
        <v>4</v>
      </c>
      <c r="D40" s="8" t="s">
        <v>7</v>
      </c>
      <c r="E40" s="23" t="s">
        <v>136</v>
      </c>
      <c r="F40" s="24" t="s">
        <v>0</v>
      </c>
      <c r="G40" s="48">
        <f>SUM(G41)</f>
        <v>551.421</v>
      </c>
      <c r="H40" s="48">
        <f>SUM(H41)</f>
        <v>99.037</v>
      </c>
      <c r="I40" s="44">
        <f t="shared" si="0"/>
        <v>17.9603243256967</v>
      </c>
    </row>
    <row r="41" spans="1:9" s="7" customFormat="1" ht="18.75" customHeight="1">
      <c r="A41" s="68" t="s">
        <v>24</v>
      </c>
      <c r="B41" s="69"/>
      <c r="C41" s="69"/>
      <c r="D41" s="8"/>
      <c r="E41" s="23" t="s">
        <v>136</v>
      </c>
      <c r="F41" s="24" t="s">
        <v>22</v>
      </c>
      <c r="G41" s="48">
        <v>551.421</v>
      </c>
      <c r="H41" s="48">
        <v>99.037</v>
      </c>
      <c r="I41" s="44">
        <f t="shared" si="0"/>
        <v>17.9603243256967</v>
      </c>
    </row>
    <row r="42" spans="1:9" s="7" customFormat="1" ht="21.75" customHeight="1">
      <c r="A42" s="20" t="s">
        <v>52</v>
      </c>
      <c r="B42" s="10">
        <v>984</v>
      </c>
      <c r="C42" s="8" t="s">
        <v>4</v>
      </c>
      <c r="D42" s="8" t="s">
        <v>7</v>
      </c>
      <c r="E42" s="23" t="s">
        <v>137</v>
      </c>
      <c r="F42" s="24" t="s">
        <v>0</v>
      </c>
      <c r="G42" s="48">
        <f>SUM(G43+G44)</f>
        <v>160.52</v>
      </c>
      <c r="H42" s="48">
        <f>SUM(H43+H44)</f>
        <v>49.065</v>
      </c>
      <c r="I42" s="44">
        <f t="shared" si="0"/>
        <v>30.56628457513082</v>
      </c>
    </row>
    <row r="43" spans="1:9" s="7" customFormat="1" ht="18.75" customHeight="1">
      <c r="A43" s="70" t="s">
        <v>24</v>
      </c>
      <c r="B43" s="70"/>
      <c r="C43" s="70"/>
      <c r="D43" s="8"/>
      <c r="E43" s="23" t="s">
        <v>137</v>
      </c>
      <c r="F43" s="24" t="s">
        <v>22</v>
      </c>
      <c r="G43" s="48">
        <v>138.22</v>
      </c>
      <c r="H43" s="48">
        <v>43.096</v>
      </c>
      <c r="I43" s="44">
        <f t="shared" si="0"/>
        <v>31.179279409636806</v>
      </c>
    </row>
    <row r="44" spans="1:9" s="7" customFormat="1" ht="19.5" customHeight="1">
      <c r="A44" s="70" t="s">
        <v>25</v>
      </c>
      <c r="B44" s="70"/>
      <c r="C44" s="70"/>
      <c r="D44" s="8"/>
      <c r="E44" s="23" t="s">
        <v>137</v>
      </c>
      <c r="F44" s="24" t="s">
        <v>23</v>
      </c>
      <c r="G44" s="48">
        <v>22.3</v>
      </c>
      <c r="H44" s="48">
        <v>5.969</v>
      </c>
      <c r="I44" s="44">
        <f t="shared" si="0"/>
        <v>26.766816143497756</v>
      </c>
    </row>
    <row r="45" spans="1:9" s="7" customFormat="1" ht="66.75" customHeight="1">
      <c r="A45" s="19" t="s">
        <v>47</v>
      </c>
      <c r="B45" s="10">
        <v>984</v>
      </c>
      <c r="C45" s="8" t="s">
        <v>4</v>
      </c>
      <c r="D45" s="8" t="s">
        <v>7</v>
      </c>
      <c r="E45" s="23" t="s">
        <v>138</v>
      </c>
      <c r="F45" s="24" t="s">
        <v>0</v>
      </c>
      <c r="G45" s="48">
        <f>SUM(G46)</f>
        <v>0.0657</v>
      </c>
      <c r="H45" s="48">
        <f>SUM(H46)</f>
        <v>0</v>
      </c>
      <c r="I45" s="44">
        <f t="shared" si="0"/>
        <v>0</v>
      </c>
    </row>
    <row r="46" spans="1:9" s="7" customFormat="1" ht="21.75" customHeight="1">
      <c r="A46" s="68" t="s">
        <v>24</v>
      </c>
      <c r="B46" s="69"/>
      <c r="C46" s="69"/>
      <c r="D46" s="8"/>
      <c r="E46" s="23" t="s">
        <v>138</v>
      </c>
      <c r="F46" s="24" t="s">
        <v>22</v>
      </c>
      <c r="G46" s="48">
        <v>0.0657</v>
      </c>
      <c r="H46" s="48">
        <v>0</v>
      </c>
      <c r="I46" s="44">
        <f t="shared" si="0"/>
        <v>0</v>
      </c>
    </row>
    <row r="47" spans="1:9" s="12" customFormat="1" ht="22.5" customHeight="1" hidden="1">
      <c r="A47" s="19" t="s">
        <v>53</v>
      </c>
      <c r="B47" s="14">
        <v>984</v>
      </c>
      <c r="C47" s="15" t="s">
        <v>4</v>
      </c>
      <c r="D47" s="15" t="s">
        <v>6</v>
      </c>
      <c r="E47" s="23" t="s">
        <v>79</v>
      </c>
      <c r="F47" s="24" t="s">
        <v>0</v>
      </c>
      <c r="G47" s="48">
        <f>SUM(G48)</f>
        <v>0</v>
      </c>
      <c r="H47" s="48">
        <f>SUM(H48)</f>
        <v>0</v>
      </c>
      <c r="I47" s="44" t="e">
        <f t="shared" si="0"/>
        <v>#DIV/0!</v>
      </c>
    </row>
    <row r="48" spans="1:9" s="12" customFormat="1" ht="22.5" customHeight="1" hidden="1">
      <c r="A48" s="68" t="s">
        <v>24</v>
      </c>
      <c r="B48" s="69"/>
      <c r="C48" s="69"/>
      <c r="D48" s="15"/>
      <c r="E48" s="23" t="s">
        <v>79</v>
      </c>
      <c r="F48" s="24" t="s">
        <v>22</v>
      </c>
      <c r="G48" s="48">
        <v>0</v>
      </c>
      <c r="H48" s="48">
        <v>0</v>
      </c>
      <c r="I48" s="44" t="e">
        <f t="shared" si="0"/>
        <v>#DIV/0!</v>
      </c>
    </row>
    <row r="49" spans="1:9" s="7" customFormat="1" ht="51" customHeight="1" hidden="1">
      <c r="A49" s="19" t="s">
        <v>48</v>
      </c>
      <c r="B49" s="10">
        <v>984</v>
      </c>
      <c r="C49" s="8" t="s">
        <v>4</v>
      </c>
      <c r="D49" s="8" t="s">
        <v>6</v>
      </c>
      <c r="E49" s="23" t="s">
        <v>113</v>
      </c>
      <c r="F49" s="24" t="s">
        <v>0</v>
      </c>
      <c r="G49" s="48">
        <f aca="true" t="shared" si="1" ref="G49:G57">SUM(G50)</f>
        <v>0</v>
      </c>
      <c r="H49" s="48">
        <f>SUM(H50)</f>
        <v>0</v>
      </c>
      <c r="I49" s="44" t="e">
        <f t="shared" si="0"/>
        <v>#DIV/0!</v>
      </c>
    </row>
    <row r="50" spans="1:9" s="12" customFormat="1" ht="33.75" customHeight="1" hidden="1">
      <c r="A50" s="21" t="s">
        <v>49</v>
      </c>
      <c r="B50" s="10">
        <v>984</v>
      </c>
      <c r="C50" s="8" t="s">
        <v>4</v>
      </c>
      <c r="D50" s="8" t="s">
        <v>6</v>
      </c>
      <c r="E50" s="23" t="s">
        <v>114</v>
      </c>
      <c r="F50" s="24" t="s">
        <v>0</v>
      </c>
      <c r="G50" s="48">
        <f t="shared" si="1"/>
        <v>0</v>
      </c>
      <c r="H50" s="48">
        <f>SUM(H51)</f>
        <v>0</v>
      </c>
      <c r="I50" s="44" t="e">
        <f t="shared" si="0"/>
        <v>#DIV/0!</v>
      </c>
    </row>
    <row r="51" spans="1:9" s="12" customFormat="1" ht="20.25" customHeight="1" hidden="1">
      <c r="A51" s="68" t="s">
        <v>24</v>
      </c>
      <c r="B51" s="69"/>
      <c r="C51" s="69"/>
      <c r="D51" s="8"/>
      <c r="E51" s="23" t="s">
        <v>114</v>
      </c>
      <c r="F51" s="24" t="s">
        <v>22</v>
      </c>
      <c r="G51" s="48">
        <v>0</v>
      </c>
      <c r="H51" s="48">
        <v>0</v>
      </c>
      <c r="I51" s="44" t="e">
        <f t="shared" si="0"/>
        <v>#DIV/0!</v>
      </c>
    </row>
    <row r="52" spans="1:9" s="7" customFormat="1" ht="34.5" customHeight="1" hidden="1">
      <c r="A52" s="21" t="s">
        <v>50</v>
      </c>
      <c r="B52" s="10">
        <v>984</v>
      </c>
      <c r="C52" s="8" t="s">
        <v>4</v>
      </c>
      <c r="D52" s="8" t="s">
        <v>6</v>
      </c>
      <c r="E52" s="23" t="s">
        <v>115</v>
      </c>
      <c r="F52" s="24" t="s">
        <v>0</v>
      </c>
      <c r="G52" s="48">
        <f t="shared" si="1"/>
        <v>0</v>
      </c>
      <c r="H52" s="48">
        <f>SUM(H53)</f>
        <v>0</v>
      </c>
      <c r="I52" s="44" t="e">
        <f t="shared" si="0"/>
        <v>#DIV/0!</v>
      </c>
    </row>
    <row r="53" spans="1:9" s="7" customFormat="1" ht="30.75" customHeight="1" hidden="1">
      <c r="A53" s="21" t="s">
        <v>49</v>
      </c>
      <c r="B53" s="10">
        <v>984</v>
      </c>
      <c r="C53" s="8" t="s">
        <v>4</v>
      </c>
      <c r="D53" s="8" t="s">
        <v>6</v>
      </c>
      <c r="E53" s="23" t="s">
        <v>116</v>
      </c>
      <c r="F53" s="24" t="s">
        <v>0</v>
      </c>
      <c r="G53" s="48">
        <f t="shared" si="1"/>
        <v>0</v>
      </c>
      <c r="H53" s="48">
        <f>SUM(H54)</f>
        <v>0</v>
      </c>
      <c r="I53" s="44" t="e">
        <f t="shared" si="0"/>
        <v>#DIV/0!</v>
      </c>
    </row>
    <row r="54" spans="1:9" s="7" customFormat="1" ht="18" customHeight="1" hidden="1">
      <c r="A54" s="68" t="s">
        <v>24</v>
      </c>
      <c r="B54" s="69"/>
      <c r="C54" s="69"/>
      <c r="D54" s="8"/>
      <c r="E54" s="23" t="s">
        <v>116</v>
      </c>
      <c r="F54" s="24" t="s">
        <v>22</v>
      </c>
      <c r="G54" s="48">
        <v>0</v>
      </c>
      <c r="H54" s="48">
        <v>0</v>
      </c>
      <c r="I54" s="44" t="e">
        <f t="shared" si="0"/>
        <v>#DIV/0!</v>
      </c>
    </row>
    <row r="55" spans="1:9" s="12" customFormat="1" ht="49.5" customHeight="1">
      <c r="A55" s="30" t="s">
        <v>95</v>
      </c>
      <c r="B55" s="14">
        <v>984</v>
      </c>
      <c r="C55" s="15" t="s">
        <v>4</v>
      </c>
      <c r="D55" s="15" t="s">
        <v>6</v>
      </c>
      <c r="E55" s="29" t="s">
        <v>139</v>
      </c>
      <c r="F55" s="28" t="s">
        <v>0</v>
      </c>
      <c r="G55" s="47">
        <f>G56</f>
        <v>63.299</v>
      </c>
      <c r="H55" s="47">
        <f>H56</f>
        <v>37.893</v>
      </c>
      <c r="I55" s="43">
        <f t="shared" si="0"/>
        <v>59.86350495268488</v>
      </c>
    </row>
    <row r="56" spans="1:9" s="7" customFormat="1" ht="18" customHeight="1">
      <c r="A56" s="20" t="s">
        <v>31</v>
      </c>
      <c r="B56" s="10">
        <v>984</v>
      </c>
      <c r="C56" s="8" t="s">
        <v>4</v>
      </c>
      <c r="D56" s="8" t="s">
        <v>6</v>
      </c>
      <c r="E56" s="23" t="s">
        <v>140</v>
      </c>
      <c r="F56" s="24" t="s">
        <v>0</v>
      </c>
      <c r="G56" s="48">
        <f t="shared" si="1"/>
        <v>63.299</v>
      </c>
      <c r="H56" s="48">
        <f>SUM(H57)</f>
        <v>37.893</v>
      </c>
      <c r="I56" s="44">
        <f t="shared" si="0"/>
        <v>59.86350495268488</v>
      </c>
    </row>
    <row r="57" spans="1:9" s="12" customFormat="1" ht="16.5" customHeight="1">
      <c r="A57" s="20" t="s">
        <v>55</v>
      </c>
      <c r="B57" s="14">
        <v>984</v>
      </c>
      <c r="C57" s="15" t="s">
        <v>4</v>
      </c>
      <c r="D57" s="15" t="s">
        <v>10</v>
      </c>
      <c r="E57" s="23" t="s">
        <v>141</v>
      </c>
      <c r="F57" s="24" t="s">
        <v>0</v>
      </c>
      <c r="G57" s="48">
        <f t="shared" si="1"/>
        <v>63.299</v>
      </c>
      <c r="H57" s="48">
        <f>SUM(H58)</f>
        <v>37.893</v>
      </c>
      <c r="I57" s="44">
        <f t="shared" si="0"/>
        <v>59.86350495268488</v>
      </c>
    </row>
    <row r="58" spans="1:9" s="12" customFormat="1" ht="16.5" customHeight="1">
      <c r="A58" s="68" t="s">
        <v>24</v>
      </c>
      <c r="B58" s="69"/>
      <c r="C58" s="69"/>
      <c r="D58" s="15"/>
      <c r="E58" s="23" t="s">
        <v>141</v>
      </c>
      <c r="F58" s="24" t="s">
        <v>22</v>
      </c>
      <c r="G58" s="48">
        <v>63.299</v>
      </c>
      <c r="H58" s="48">
        <v>37.893</v>
      </c>
      <c r="I58" s="44">
        <f t="shared" si="0"/>
        <v>59.86350495268488</v>
      </c>
    </row>
    <row r="59" spans="1:9" s="12" customFormat="1" ht="50.25" customHeight="1">
      <c r="A59" s="30" t="s">
        <v>96</v>
      </c>
      <c r="B59" s="14">
        <v>984</v>
      </c>
      <c r="C59" s="15" t="s">
        <v>4</v>
      </c>
      <c r="D59" s="15" t="s">
        <v>10</v>
      </c>
      <c r="E59" s="29" t="s">
        <v>142</v>
      </c>
      <c r="F59" s="28" t="s">
        <v>0</v>
      </c>
      <c r="G59" s="47">
        <f>G61+G65+G67</f>
        <v>2749.099</v>
      </c>
      <c r="H59" s="47">
        <f>H61+H65+H67</f>
        <v>557.6790000000001</v>
      </c>
      <c r="I59" s="43">
        <f t="shared" si="0"/>
        <v>20.28588275649586</v>
      </c>
    </row>
    <row r="60" spans="1:9" s="7" customFormat="1" ht="19.5" customHeight="1">
      <c r="A60" s="20" t="s">
        <v>31</v>
      </c>
      <c r="B60" s="10">
        <v>984</v>
      </c>
      <c r="C60" s="8" t="s">
        <v>4</v>
      </c>
      <c r="D60" s="8" t="s">
        <v>10</v>
      </c>
      <c r="E60" s="23" t="s">
        <v>143</v>
      </c>
      <c r="F60" s="24" t="s">
        <v>0</v>
      </c>
      <c r="G60" s="48">
        <f>SUM(G62+G64+G66+G68)</f>
        <v>2749.099</v>
      </c>
      <c r="H60" s="48">
        <f>SUM(H62+H64+H66+H68)</f>
        <v>557.6790000000001</v>
      </c>
      <c r="I60" s="44">
        <f t="shared" si="0"/>
        <v>20.28588275649586</v>
      </c>
    </row>
    <row r="61" spans="1:9" s="7" customFormat="1" ht="18.75" customHeight="1">
      <c r="A61" s="20" t="s">
        <v>41</v>
      </c>
      <c r="B61" s="10">
        <v>984</v>
      </c>
      <c r="C61" s="8" t="s">
        <v>4</v>
      </c>
      <c r="D61" s="8" t="s">
        <v>10</v>
      </c>
      <c r="E61" s="23" t="s">
        <v>144</v>
      </c>
      <c r="F61" s="24" t="s">
        <v>0</v>
      </c>
      <c r="G61" s="48">
        <f>SUM(G62)</f>
        <v>100</v>
      </c>
      <c r="H61" s="48">
        <f>SUM(H62)</f>
        <v>0</v>
      </c>
      <c r="I61" s="44">
        <f t="shared" si="0"/>
        <v>0</v>
      </c>
    </row>
    <row r="62" spans="1:9" s="7" customFormat="1" ht="18.75" customHeight="1">
      <c r="A62" s="68" t="s">
        <v>24</v>
      </c>
      <c r="B62" s="69"/>
      <c r="C62" s="69"/>
      <c r="D62" s="8"/>
      <c r="E62" s="23" t="s">
        <v>144</v>
      </c>
      <c r="F62" s="24" t="s">
        <v>22</v>
      </c>
      <c r="G62" s="48">
        <v>100</v>
      </c>
      <c r="H62" s="48">
        <v>0</v>
      </c>
      <c r="I62" s="44">
        <f t="shared" si="0"/>
        <v>0</v>
      </c>
    </row>
    <row r="63" spans="1:9" s="7" customFormat="1" ht="18" customHeight="1" hidden="1">
      <c r="A63" s="20" t="s">
        <v>42</v>
      </c>
      <c r="B63" s="10">
        <v>984</v>
      </c>
      <c r="C63" s="8" t="s">
        <v>4</v>
      </c>
      <c r="D63" s="8" t="s">
        <v>10</v>
      </c>
      <c r="E63" s="23" t="s">
        <v>80</v>
      </c>
      <c r="F63" s="24" t="s">
        <v>0</v>
      </c>
      <c r="G63" s="48">
        <f>SUM(G64)</f>
        <v>0</v>
      </c>
      <c r="H63" s="48">
        <f>SUM(H64)</f>
        <v>0</v>
      </c>
      <c r="I63" s="44" t="e">
        <f t="shared" si="0"/>
        <v>#DIV/0!</v>
      </c>
    </row>
    <row r="64" spans="1:9" s="7" customFormat="1" ht="18" customHeight="1" hidden="1">
      <c r="A64" s="68" t="s">
        <v>24</v>
      </c>
      <c r="B64" s="69"/>
      <c r="C64" s="69"/>
      <c r="D64" s="8"/>
      <c r="E64" s="23" t="s">
        <v>80</v>
      </c>
      <c r="F64" s="24" t="s">
        <v>22</v>
      </c>
      <c r="G64" s="48">
        <v>0</v>
      </c>
      <c r="H64" s="48">
        <v>0</v>
      </c>
      <c r="I64" s="44" t="e">
        <f t="shared" si="0"/>
        <v>#DIV/0!</v>
      </c>
    </row>
    <row r="65" spans="1:9" s="12" customFormat="1" ht="18" customHeight="1">
      <c r="A65" s="20" t="s">
        <v>43</v>
      </c>
      <c r="B65" s="14">
        <v>984</v>
      </c>
      <c r="C65" s="15" t="s">
        <v>4</v>
      </c>
      <c r="D65" s="15" t="s">
        <v>11</v>
      </c>
      <c r="E65" s="23" t="s">
        <v>145</v>
      </c>
      <c r="F65" s="24" t="s">
        <v>0</v>
      </c>
      <c r="G65" s="48">
        <f>SUM(G66)</f>
        <v>854.842</v>
      </c>
      <c r="H65" s="48">
        <f>SUM(H66)</f>
        <v>553.508</v>
      </c>
      <c r="I65" s="44">
        <f t="shared" si="0"/>
        <v>64.74974322740343</v>
      </c>
    </row>
    <row r="66" spans="1:9" s="12" customFormat="1" ht="18" customHeight="1">
      <c r="A66" s="68" t="s">
        <v>24</v>
      </c>
      <c r="B66" s="69"/>
      <c r="C66" s="69"/>
      <c r="D66" s="15"/>
      <c r="E66" s="23" t="s">
        <v>145</v>
      </c>
      <c r="F66" s="24" t="s">
        <v>22</v>
      </c>
      <c r="G66" s="48">
        <v>854.842</v>
      </c>
      <c r="H66" s="48">
        <v>553.508</v>
      </c>
      <c r="I66" s="44">
        <f t="shared" si="0"/>
        <v>64.74974322740343</v>
      </c>
    </row>
    <row r="67" spans="1:9" s="7" customFormat="1" ht="15.75" customHeight="1">
      <c r="A67" s="20" t="s">
        <v>44</v>
      </c>
      <c r="B67" s="10">
        <v>984</v>
      </c>
      <c r="C67" s="8" t="s">
        <v>4</v>
      </c>
      <c r="D67" s="8" t="s">
        <v>11</v>
      </c>
      <c r="E67" s="23" t="s">
        <v>146</v>
      </c>
      <c r="F67" s="24" t="s">
        <v>0</v>
      </c>
      <c r="G67" s="48">
        <f>SUM(G68)</f>
        <v>1794.257</v>
      </c>
      <c r="H67" s="48">
        <f>SUM(H68)</f>
        <v>4.171</v>
      </c>
      <c r="I67" s="44">
        <f t="shared" si="0"/>
        <v>0.23246391124571342</v>
      </c>
    </row>
    <row r="68" spans="1:9" s="7" customFormat="1" ht="15.75" customHeight="1">
      <c r="A68" s="68" t="s">
        <v>24</v>
      </c>
      <c r="B68" s="69"/>
      <c r="C68" s="69"/>
      <c r="D68" s="8"/>
      <c r="E68" s="23" t="s">
        <v>146</v>
      </c>
      <c r="F68" s="24" t="s">
        <v>22</v>
      </c>
      <c r="G68" s="48">
        <v>1794.257</v>
      </c>
      <c r="H68" s="48">
        <v>4.171</v>
      </c>
      <c r="I68" s="44">
        <f t="shared" si="0"/>
        <v>0.23246391124571342</v>
      </c>
    </row>
    <row r="69" spans="1:9" s="12" customFormat="1" ht="63.75" customHeight="1">
      <c r="A69" s="30" t="s">
        <v>97</v>
      </c>
      <c r="B69" s="14">
        <v>984</v>
      </c>
      <c r="C69" s="15" t="s">
        <v>4</v>
      </c>
      <c r="D69" s="15" t="s">
        <v>11</v>
      </c>
      <c r="E69" s="29" t="s">
        <v>147</v>
      </c>
      <c r="F69" s="28" t="s">
        <v>0</v>
      </c>
      <c r="G69" s="47">
        <f>G71+G74</f>
        <v>115.363</v>
      </c>
      <c r="H69" s="47">
        <f>H71+H74</f>
        <v>14.892</v>
      </c>
      <c r="I69" s="43">
        <f t="shared" si="0"/>
        <v>12.90881825195253</v>
      </c>
    </row>
    <row r="70" spans="1:9" s="7" customFormat="1" ht="21" customHeight="1">
      <c r="A70" s="20" t="s">
        <v>31</v>
      </c>
      <c r="B70" s="10">
        <v>984</v>
      </c>
      <c r="C70" s="8" t="s">
        <v>4</v>
      </c>
      <c r="D70" s="8" t="s">
        <v>11</v>
      </c>
      <c r="E70" s="23" t="s">
        <v>148</v>
      </c>
      <c r="F70" s="24" t="s">
        <v>0</v>
      </c>
      <c r="G70" s="48">
        <f>SUM(G71+G75+G77)</f>
        <v>115.363</v>
      </c>
      <c r="H70" s="48">
        <f>SUM(H71+H75+H77)</f>
        <v>14.892</v>
      </c>
      <c r="I70" s="44">
        <f t="shared" si="0"/>
        <v>12.90881825195253</v>
      </c>
    </row>
    <row r="71" spans="1:9" s="7" customFormat="1" ht="21" customHeight="1">
      <c r="A71" s="21" t="s">
        <v>33</v>
      </c>
      <c r="B71" s="10">
        <v>984</v>
      </c>
      <c r="C71" s="8" t="s">
        <v>4</v>
      </c>
      <c r="D71" s="8" t="s">
        <v>11</v>
      </c>
      <c r="E71" s="23" t="s">
        <v>149</v>
      </c>
      <c r="F71" s="24" t="s">
        <v>0</v>
      </c>
      <c r="G71" s="48">
        <f>SUM(G72+G73)</f>
        <v>102.363</v>
      </c>
      <c r="H71" s="48">
        <f>SUM(H72+H73)</f>
        <v>14.892</v>
      </c>
      <c r="I71" s="44">
        <f t="shared" si="0"/>
        <v>14.54822543301779</v>
      </c>
    </row>
    <row r="72" spans="1:9" s="7" customFormat="1" ht="14.25" customHeight="1">
      <c r="A72" s="68" t="s">
        <v>24</v>
      </c>
      <c r="B72" s="69"/>
      <c r="C72" s="69"/>
      <c r="D72" s="8"/>
      <c r="E72" s="23" t="s">
        <v>149</v>
      </c>
      <c r="F72" s="24" t="s">
        <v>22</v>
      </c>
      <c r="G72" s="48">
        <v>102.363</v>
      </c>
      <c r="H72" s="48">
        <v>14.892</v>
      </c>
      <c r="I72" s="44">
        <f t="shared" si="0"/>
        <v>14.54822543301779</v>
      </c>
    </row>
    <row r="73" spans="1:9" s="7" customFormat="1" ht="14.25" customHeight="1" hidden="1">
      <c r="A73" s="70" t="s">
        <v>25</v>
      </c>
      <c r="B73" s="70"/>
      <c r="C73" s="70"/>
      <c r="D73" s="8"/>
      <c r="E73" s="23" t="s">
        <v>81</v>
      </c>
      <c r="F73" s="24" t="s">
        <v>23</v>
      </c>
      <c r="G73" s="48">
        <v>0</v>
      </c>
      <c r="H73" s="48">
        <v>0</v>
      </c>
      <c r="I73" s="44" t="e">
        <f t="shared" si="0"/>
        <v>#DIV/0!</v>
      </c>
    </row>
    <row r="74" spans="1:9" s="7" customFormat="1" ht="40.5" customHeight="1">
      <c r="A74" s="21" t="s">
        <v>69</v>
      </c>
      <c r="B74" s="10">
        <v>984</v>
      </c>
      <c r="C74" s="8" t="s">
        <v>4</v>
      </c>
      <c r="D74" s="8" t="s">
        <v>11</v>
      </c>
      <c r="E74" s="23" t="s">
        <v>150</v>
      </c>
      <c r="F74" s="24" t="s">
        <v>0</v>
      </c>
      <c r="G74" s="48">
        <f>SUM(G75)</f>
        <v>13</v>
      </c>
      <c r="H74" s="48">
        <f>SUM(H75)</f>
        <v>0</v>
      </c>
      <c r="I74" s="44">
        <f t="shared" si="0"/>
        <v>0</v>
      </c>
    </row>
    <row r="75" spans="1:9" s="7" customFormat="1" ht="21" customHeight="1">
      <c r="A75" s="68" t="s">
        <v>24</v>
      </c>
      <c r="B75" s="69"/>
      <c r="C75" s="69"/>
      <c r="D75" s="8"/>
      <c r="E75" s="23" t="s">
        <v>150</v>
      </c>
      <c r="F75" s="24" t="s">
        <v>22</v>
      </c>
      <c r="G75" s="48">
        <v>13</v>
      </c>
      <c r="H75" s="48">
        <v>0</v>
      </c>
      <c r="I75" s="44">
        <f t="shared" si="0"/>
        <v>0</v>
      </c>
    </row>
    <row r="76" spans="1:9" s="7" customFormat="1" ht="30" customHeight="1" hidden="1">
      <c r="A76" s="21" t="s">
        <v>45</v>
      </c>
      <c r="B76" s="10">
        <v>984</v>
      </c>
      <c r="C76" s="8" t="s">
        <v>4</v>
      </c>
      <c r="D76" s="8" t="s">
        <v>11</v>
      </c>
      <c r="E76" s="23" t="s">
        <v>82</v>
      </c>
      <c r="F76" s="24" t="s">
        <v>0</v>
      </c>
      <c r="G76" s="48">
        <f>SUM(G77)</f>
        <v>0</v>
      </c>
      <c r="H76" s="48">
        <f>SUM(H77)</f>
        <v>0</v>
      </c>
      <c r="I76" s="44" t="e">
        <f t="shared" si="0"/>
        <v>#DIV/0!</v>
      </c>
    </row>
    <row r="77" spans="1:9" s="7" customFormat="1" ht="19.5" customHeight="1" hidden="1">
      <c r="A77" s="68" t="s">
        <v>24</v>
      </c>
      <c r="B77" s="69"/>
      <c r="C77" s="69"/>
      <c r="D77" s="8"/>
      <c r="E77" s="23" t="s">
        <v>82</v>
      </c>
      <c r="F77" s="24" t="s">
        <v>22</v>
      </c>
      <c r="G77" s="48">
        <v>0</v>
      </c>
      <c r="H77" s="48">
        <v>0</v>
      </c>
      <c r="I77" s="44" t="e">
        <f t="shared" si="0"/>
        <v>#DIV/0!</v>
      </c>
    </row>
    <row r="78" spans="1:9" s="12" customFormat="1" ht="62.25" customHeight="1">
      <c r="A78" s="26" t="s">
        <v>98</v>
      </c>
      <c r="B78" s="14">
        <v>984</v>
      </c>
      <c r="C78" s="15" t="s">
        <v>4</v>
      </c>
      <c r="D78" s="15" t="s">
        <v>11</v>
      </c>
      <c r="E78" s="29" t="s">
        <v>151</v>
      </c>
      <c r="F78" s="28" t="s">
        <v>0</v>
      </c>
      <c r="G78" s="47">
        <f>G80+G82+G84+G90+G95+G108+G111+G88</f>
        <v>4915.4980000000005</v>
      </c>
      <c r="H78" s="47">
        <f>H80+H82+H84+H90+H95+H108+H111</f>
        <v>2054.594</v>
      </c>
      <c r="I78" s="43">
        <f t="shared" si="0"/>
        <v>41.79828778284519</v>
      </c>
    </row>
    <row r="79" spans="1:9" s="7" customFormat="1" ht="40.5" customHeight="1">
      <c r="A79" s="19" t="s">
        <v>20</v>
      </c>
      <c r="B79" s="10">
        <v>984</v>
      </c>
      <c r="C79" s="8" t="s">
        <v>4</v>
      </c>
      <c r="D79" s="8" t="s">
        <v>11</v>
      </c>
      <c r="E79" s="23" t="s">
        <v>152</v>
      </c>
      <c r="F79" s="24" t="s">
        <v>0</v>
      </c>
      <c r="G79" s="48">
        <f>SUM(G80+G82+G84)</f>
        <v>3612.568</v>
      </c>
      <c r="H79" s="48">
        <f>SUM(H80+H82+H84)</f>
        <v>1671.79</v>
      </c>
      <c r="I79" s="44">
        <f t="shared" si="0"/>
        <v>46.277052777968464</v>
      </c>
    </row>
    <row r="80" spans="1:9" s="7" customFormat="1" ht="19.5" customHeight="1">
      <c r="A80" s="19" t="s">
        <v>75</v>
      </c>
      <c r="B80" s="10">
        <v>984</v>
      </c>
      <c r="C80" s="8" t="s">
        <v>4</v>
      </c>
      <c r="D80" s="8" t="s">
        <v>11</v>
      </c>
      <c r="E80" s="23" t="s">
        <v>153</v>
      </c>
      <c r="F80" s="24" t="s">
        <v>0</v>
      </c>
      <c r="G80" s="48">
        <f>SUM(G81)</f>
        <v>484.97</v>
      </c>
      <c r="H80" s="48">
        <f>SUM(H81)</f>
        <v>206.636</v>
      </c>
      <c r="I80" s="44">
        <f aca="true" t="shared" si="2" ref="I80:I132">SUM(H80/G80*100)</f>
        <v>42.60799637090954</v>
      </c>
    </row>
    <row r="81" spans="1:9" s="7" customFormat="1" ht="45.75" customHeight="1">
      <c r="A81" s="71" t="s">
        <v>77</v>
      </c>
      <c r="B81" s="71"/>
      <c r="C81" s="72"/>
      <c r="D81" s="8"/>
      <c r="E81" s="23" t="s">
        <v>153</v>
      </c>
      <c r="F81" s="24" t="s">
        <v>78</v>
      </c>
      <c r="G81" s="48">
        <v>484.97</v>
      </c>
      <c r="H81" s="48">
        <v>206.636</v>
      </c>
      <c r="I81" s="44">
        <f t="shared" si="2"/>
        <v>42.60799637090954</v>
      </c>
    </row>
    <row r="82" spans="1:9" s="7" customFormat="1" ht="18" customHeight="1">
      <c r="A82" s="19" t="s">
        <v>21</v>
      </c>
      <c r="B82" s="10">
        <v>984</v>
      </c>
      <c r="C82" s="8" t="s">
        <v>4</v>
      </c>
      <c r="D82" s="8" t="s">
        <v>11</v>
      </c>
      <c r="E82" s="23" t="s">
        <v>154</v>
      </c>
      <c r="F82" s="24" t="s">
        <v>0</v>
      </c>
      <c r="G82" s="48">
        <f>SUM(G83)</f>
        <v>15</v>
      </c>
      <c r="H82" s="48">
        <f>SUM(H83)</f>
        <v>0</v>
      </c>
      <c r="I82" s="44">
        <f t="shared" si="2"/>
        <v>0</v>
      </c>
    </row>
    <row r="83" spans="1:9" s="7" customFormat="1" ht="48" customHeight="1">
      <c r="A83" s="71" t="s">
        <v>77</v>
      </c>
      <c r="B83" s="71"/>
      <c r="C83" s="72"/>
      <c r="D83" s="8"/>
      <c r="E83" s="23" t="s">
        <v>154</v>
      </c>
      <c r="F83" s="24" t="s">
        <v>78</v>
      </c>
      <c r="G83" s="48">
        <v>15</v>
      </c>
      <c r="H83" s="48">
        <v>0</v>
      </c>
      <c r="I83" s="44">
        <f t="shared" si="2"/>
        <v>0</v>
      </c>
    </row>
    <row r="84" spans="1:9" s="7" customFormat="1" ht="17.25" customHeight="1">
      <c r="A84" s="20" t="s">
        <v>76</v>
      </c>
      <c r="B84" s="10">
        <v>984</v>
      </c>
      <c r="C84" s="8" t="s">
        <v>4</v>
      </c>
      <c r="D84" s="8" t="s">
        <v>11</v>
      </c>
      <c r="E84" s="23" t="s">
        <v>155</v>
      </c>
      <c r="F84" s="24" t="s">
        <v>0</v>
      </c>
      <c r="G84" s="48">
        <f>SUM(G85:G87)</f>
        <v>3112.598</v>
      </c>
      <c r="H84" s="48">
        <f>SUM(H85:H87)</f>
        <v>1465.154</v>
      </c>
      <c r="I84" s="44">
        <f t="shared" si="2"/>
        <v>47.071738785413345</v>
      </c>
    </row>
    <row r="85" spans="1:9" s="7" customFormat="1" ht="45.75" customHeight="1">
      <c r="A85" s="71" t="s">
        <v>77</v>
      </c>
      <c r="B85" s="71"/>
      <c r="C85" s="72"/>
      <c r="D85" s="8"/>
      <c r="E85" s="23" t="s">
        <v>155</v>
      </c>
      <c r="F85" s="24" t="s">
        <v>78</v>
      </c>
      <c r="G85" s="48">
        <v>2318.305</v>
      </c>
      <c r="H85" s="48">
        <v>1107.794</v>
      </c>
      <c r="I85" s="44">
        <f t="shared" si="2"/>
        <v>47.78465301157527</v>
      </c>
    </row>
    <row r="86" spans="1:9" s="7" customFormat="1" ht="17.25" customHeight="1">
      <c r="A86" s="70" t="s">
        <v>24</v>
      </c>
      <c r="B86" s="70"/>
      <c r="C86" s="70"/>
      <c r="D86" s="8"/>
      <c r="E86" s="23" t="s">
        <v>155</v>
      </c>
      <c r="F86" s="24" t="s">
        <v>22</v>
      </c>
      <c r="G86" s="48">
        <v>778.493</v>
      </c>
      <c r="H86" s="48">
        <v>353.77</v>
      </c>
      <c r="I86" s="44">
        <f t="shared" si="2"/>
        <v>45.44292626908655</v>
      </c>
    </row>
    <row r="87" spans="1:9" s="7" customFormat="1" ht="17.25" customHeight="1">
      <c r="A87" s="70" t="s">
        <v>25</v>
      </c>
      <c r="B87" s="70"/>
      <c r="C87" s="70"/>
      <c r="D87" s="8"/>
      <c r="E87" s="23" t="s">
        <v>155</v>
      </c>
      <c r="F87" s="24" t="s">
        <v>23</v>
      </c>
      <c r="G87" s="48">
        <v>15.8</v>
      </c>
      <c r="H87" s="48">
        <v>3.59</v>
      </c>
      <c r="I87" s="44">
        <f t="shared" si="2"/>
        <v>22.72151898734177</v>
      </c>
    </row>
    <row r="88" spans="1:9" s="7" customFormat="1" ht="17.25" customHeight="1">
      <c r="A88" s="78" t="s">
        <v>118</v>
      </c>
      <c r="B88" s="49"/>
      <c r="C88" s="49"/>
      <c r="D88" s="8"/>
      <c r="E88" s="23" t="s">
        <v>156</v>
      </c>
      <c r="F88" s="24" t="s">
        <v>0</v>
      </c>
      <c r="G88" s="48">
        <f>G89</f>
        <v>365.9</v>
      </c>
      <c r="H88" s="48">
        <f>H89</f>
        <v>0</v>
      </c>
      <c r="I88" s="44">
        <f t="shared" si="2"/>
        <v>0</v>
      </c>
    </row>
    <row r="89" spans="1:9" s="7" customFormat="1" ht="17.25" customHeight="1">
      <c r="A89" s="70" t="s">
        <v>24</v>
      </c>
      <c r="B89" s="70"/>
      <c r="C89" s="70"/>
      <c r="D89" s="8"/>
      <c r="E89" s="23" t="s">
        <v>156</v>
      </c>
      <c r="F89" s="24" t="s">
        <v>22</v>
      </c>
      <c r="G89" s="48">
        <v>365.9</v>
      </c>
      <c r="H89" s="48">
        <v>0</v>
      </c>
      <c r="I89" s="44">
        <f t="shared" si="2"/>
        <v>0</v>
      </c>
    </row>
    <row r="90" spans="1:9" s="7" customFormat="1" ht="33.75" customHeight="1">
      <c r="A90" s="20" t="s">
        <v>34</v>
      </c>
      <c r="B90" s="10">
        <v>984</v>
      </c>
      <c r="C90" s="8" t="s">
        <v>4</v>
      </c>
      <c r="D90" s="8" t="s">
        <v>11</v>
      </c>
      <c r="E90" s="23" t="s">
        <v>157</v>
      </c>
      <c r="F90" s="24" t="s">
        <v>0</v>
      </c>
      <c r="G90" s="48">
        <f>SUM(G91)</f>
        <v>879.09</v>
      </c>
      <c r="H90" s="48">
        <f>SUM(H91)</f>
        <v>361.664</v>
      </c>
      <c r="I90" s="44">
        <f t="shared" si="2"/>
        <v>41.140725067968006</v>
      </c>
    </row>
    <row r="91" spans="1:9" s="12" customFormat="1" ht="21" customHeight="1">
      <c r="A91" s="19" t="s">
        <v>35</v>
      </c>
      <c r="B91" s="11">
        <v>984</v>
      </c>
      <c r="C91" s="8" t="s">
        <v>4</v>
      </c>
      <c r="D91" s="8" t="s">
        <v>11</v>
      </c>
      <c r="E91" s="23" t="s">
        <v>158</v>
      </c>
      <c r="F91" s="24" t="s">
        <v>0</v>
      </c>
      <c r="G91" s="48">
        <f>SUM(G92:G94)</f>
        <v>879.09</v>
      </c>
      <c r="H91" s="48">
        <v>361.664</v>
      </c>
      <c r="I91" s="44">
        <f t="shared" si="2"/>
        <v>41.140725067968006</v>
      </c>
    </row>
    <row r="92" spans="1:9" s="12" customFormat="1" ht="45.75" customHeight="1">
      <c r="A92" s="71" t="s">
        <v>77</v>
      </c>
      <c r="B92" s="71"/>
      <c r="C92" s="72"/>
      <c r="D92" s="8"/>
      <c r="E92" s="23" t="s">
        <v>158</v>
      </c>
      <c r="F92" s="24" t="s">
        <v>78</v>
      </c>
      <c r="G92" s="48">
        <v>852.89</v>
      </c>
      <c r="H92" s="48">
        <v>357.824</v>
      </c>
      <c r="I92" s="44">
        <f t="shared" si="2"/>
        <v>41.954296568138915</v>
      </c>
    </row>
    <row r="93" spans="1:9" s="12" customFormat="1" ht="21" customHeight="1">
      <c r="A93" s="68" t="s">
        <v>24</v>
      </c>
      <c r="B93" s="69"/>
      <c r="C93" s="69"/>
      <c r="D93" s="8"/>
      <c r="E93" s="23" t="s">
        <v>158</v>
      </c>
      <c r="F93" s="24" t="s">
        <v>22</v>
      </c>
      <c r="G93" s="48">
        <v>18</v>
      </c>
      <c r="H93" s="48">
        <v>0</v>
      </c>
      <c r="I93" s="44">
        <v>0</v>
      </c>
    </row>
    <row r="94" spans="1:9" s="12" customFormat="1" ht="21" customHeight="1">
      <c r="A94" s="73" t="s">
        <v>25</v>
      </c>
      <c r="B94" s="74"/>
      <c r="C94" s="75"/>
      <c r="D94" s="8"/>
      <c r="E94" s="23" t="s">
        <v>158</v>
      </c>
      <c r="F94" s="24" t="s">
        <v>23</v>
      </c>
      <c r="G94" s="48">
        <v>8.2</v>
      </c>
      <c r="H94" s="48">
        <v>3.84</v>
      </c>
      <c r="I94" s="44">
        <f t="shared" si="2"/>
        <v>46.82926829268293</v>
      </c>
    </row>
    <row r="95" spans="1:9" s="12" customFormat="1" ht="18.75" customHeight="1">
      <c r="A95" s="34" t="s">
        <v>70</v>
      </c>
      <c r="B95" s="11">
        <v>984</v>
      </c>
      <c r="C95" s="35" t="s">
        <v>4</v>
      </c>
      <c r="D95" s="8" t="s">
        <v>11</v>
      </c>
      <c r="E95" s="23" t="s">
        <v>159</v>
      </c>
      <c r="F95" s="24" t="s">
        <v>0</v>
      </c>
      <c r="G95" s="48">
        <f>SUM(G96)</f>
        <v>50.64</v>
      </c>
      <c r="H95" s="48">
        <f>SUM(H96)</f>
        <v>18.99</v>
      </c>
      <c r="I95" s="44">
        <f t="shared" si="2"/>
        <v>37.49999999999999</v>
      </c>
    </row>
    <row r="96" spans="1:9" s="12" customFormat="1" ht="15" customHeight="1">
      <c r="A96" s="20" t="s">
        <v>71</v>
      </c>
      <c r="B96" s="11">
        <v>984</v>
      </c>
      <c r="C96" s="8" t="s">
        <v>4</v>
      </c>
      <c r="D96" s="8" t="s">
        <v>11</v>
      </c>
      <c r="E96" s="23" t="s">
        <v>160</v>
      </c>
      <c r="F96" s="24" t="s">
        <v>0</v>
      </c>
      <c r="G96" s="48">
        <f>SUM(G97)</f>
        <v>50.64</v>
      </c>
      <c r="H96" s="48">
        <f>SUM(H97)</f>
        <v>18.99</v>
      </c>
      <c r="I96" s="44">
        <f t="shared" si="2"/>
        <v>37.49999999999999</v>
      </c>
    </row>
    <row r="97" spans="1:9" s="12" customFormat="1" ht="15" customHeight="1">
      <c r="A97" s="68" t="s">
        <v>27</v>
      </c>
      <c r="B97" s="69"/>
      <c r="C97" s="69"/>
      <c r="D97" s="8"/>
      <c r="E97" s="23" t="s">
        <v>160</v>
      </c>
      <c r="F97" s="24" t="s">
        <v>28</v>
      </c>
      <c r="G97" s="48">
        <v>50.64</v>
      </c>
      <c r="H97" s="48">
        <v>18.99</v>
      </c>
      <c r="I97" s="44">
        <f t="shared" si="2"/>
        <v>37.49999999999999</v>
      </c>
    </row>
    <row r="98" spans="1:9" s="12" customFormat="1" ht="17.25" customHeight="1" hidden="1">
      <c r="A98" s="20" t="s">
        <v>19</v>
      </c>
      <c r="B98" s="11">
        <v>984</v>
      </c>
      <c r="C98" s="8" t="s">
        <v>4</v>
      </c>
      <c r="D98" s="8" t="s">
        <v>11</v>
      </c>
      <c r="E98" s="23" t="s">
        <v>36</v>
      </c>
      <c r="F98" s="24" t="s">
        <v>0</v>
      </c>
      <c r="G98" s="48">
        <f>SUM(G99)</f>
        <v>0</v>
      </c>
      <c r="H98" s="48">
        <f>SUM(H99)</f>
        <v>0</v>
      </c>
      <c r="I98" s="44">
        <v>0</v>
      </c>
    </row>
    <row r="99" spans="1:9" s="7" customFormat="1" ht="17.25" customHeight="1" hidden="1">
      <c r="A99" s="20" t="s">
        <v>19</v>
      </c>
      <c r="B99" s="10">
        <v>984</v>
      </c>
      <c r="C99" s="8" t="s">
        <v>4</v>
      </c>
      <c r="D99" s="8" t="s">
        <v>11</v>
      </c>
      <c r="E99" s="23" t="s">
        <v>37</v>
      </c>
      <c r="F99" s="24" t="s">
        <v>0</v>
      </c>
      <c r="G99" s="48">
        <f>SUM(G100)</f>
        <v>0</v>
      </c>
      <c r="H99" s="48">
        <f>SUM(H100)</f>
        <v>0</v>
      </c>
      <c r="I99" s="44">
        <v>0</v>
      </c>
    </row>
    <row r="100" spans="1:9" s="7" customFormat="1" ht="17.25" customHeight="1" hidden="1">
      <c r="A100" s="68" t="s">
        <v>25</v>
      </c>
      <c r="B100" s="69"/>
      <c r="C100" s="69"/>
      <c r="D100" s="8"/>
      <c r="E100" s="23" t="s">
        <v>37</v>
      </c>
      <c r="F100" s="24" t="s">
        <v>23</v>
      </c>
      <c r="G100" s="48">
        <v>0</v>
      </c>
      <c r="H100" s="48">
        <v>0</v>
      </c>
      <c r="I100" s="44">
        <v>0</v>
      </c>
    </row>
    <row r="101" spans="1:9" s="7" customFormat="1" ht="46.5" customHeight="1" hidden="1">
      <c r="A101" s="20" t="s">
        <v>59</v>
      </c>
      <c r="B101" s="10">
        <v>984</v>
      </c>
      <c r="C101" s="8" t="s">
        <v>4</v>
      </c>
      <c r="D101" s="8" t="s">
        <v>11</v>
      </c>
      <c r="E101" s="23" t="s">
        <v>63</v>
      </c>
      <c r="F101" s="24" t="s">
        <v>0</v>
      </c>
      <c r="G101" s="48">
        <f>SUM(G102+G104+G106)</f>
        <v>0</v>
      </c>
      <c r="H101" s="48">
        <f>SUM(H102+H104+H106)</f>
        <v>0</v>
      </c>
      <c r="I101" s="44" t="e">
        <f t="shared" si="2"/>
        <v>#DIV/0!</v>
      </c>
    </row>
    <row r="102" spans="1:9" s="7" customFormat="1" ht="45.75" customHeight="1" hidden="1">
      <c r="A102" s="20" t="s">
        <v>60</v>
      </c>
      <c r="B102" s="10">
        <v>984</v>
      </c>
      <c r="C102" s="8" t="s">
        <v>4</v>
      </c>
      <c r="D102" s="8" t="s">
        <v>11</v>
      </c>
      <c r="E102" s="23" t="s">
        <v>64</v>
      </c>
      <c r="F102" s="24" t="s">
        <v>0</v>
      </c>
      <c r="G102" s="48">
        <f aca="true" t="shared" si="3" ref="G102:G109">SUM(G103)</f>
        <v>0</v>
      </c>
      <c r="H102" s="48">
        <f>SUM(H103)</f>
        <v>0</v>
      </c>
      <c r="I102" s="44" t="e">
        <f t="shared" si="2"/>
        <v>#DIV/0!</v>
      </c>
    </row>
    <row r="103" spans="1:9" s="7" customFormat="1" ht="20.25" customHeight="1" hidden="1">
      <c r="A103" s="68" t="s">
        <v>24</v>
      </c>
      <c r="B103" s="69"/>
      <c r="C103" s="69"/>
      <c r="D103" s="8"/>
      <c r="E103" s="23" t="s">
        <v>64</v>
      </c>
      <c r="F103" s="24" t="s">
        <v>22</v>
      </c>
      <c r="G103" s="48">
        <v>0</v>
      </c>
      <c r="H103" s="48">
        <v>0</v>
      </c>
      <c r="I103" s="44" t="e">
        <f t="shared" si="2"/>
        <v>#DIV/0!</v>
      </c>
    </row>
    <row r="104" spans="1:9" s="12" customFormat="1" ht="34.5" customHeight="1" hidden="1">
      <c r="A104" s="20" t="s">
        <v>61</v>
      </c>
      <c r="B104" s="14">
        <v>984</v>
      </c>
      <c r="C104" s="15" t="s">
        <v>7</v>
      </c>
      <c r="D104" s="15" t="s">
        <v>3</v>
      </c>
      <c r="E104" s="23" t="s">
        <v>65</v>
      </c>
      <c r="F104" s="24" t="s">
        <v>0</v>
      </c>
      <c r="G104" s="48">
        <f t="shared" si="3"/>
        <v>0</v>
      </c>
      <c r="H104" s="48">
        <f>SUM(H105)</f>
        <v>0</v>
      </c>
      <c r="I104" s="44" t="e">
        <f t="shared" si="2"/>
        <v>#DIV/0!</v>
      </c>
    </row>
    <row r="105" spans="1:9" s="12" customFormat="1" ht="19.5" customHeight="1" hidden="1">
      <c r="A105" s="68" t="s">
        <v>24</v>
      </c>
      <c r="B105" s="69"/>
      <c r="C105" s="69"/>
      <c r="D105" s="15"/>
      <c r="E105" s="23" t="s">
        <v>65</v>
      </c>
      <c r="F105" s="24" t="s">
        <v>22</v>
      </c>
      <c r="G105" s="48">
        <v>0</v>
      </c>
      <c r="H105" s="48">
        <v>0</v>
      </c>
      <c r="I105" s="44" t="e">
        <f t="shared" si="2"/>
        <v>#DIV/0!</v>
      </c>
    </row>
    <row r="106" spans="1:9" s="12" customFormat="1" ht="48" customHeight="1" hidden="1">
      <c r="A106" s="20" t="s">
        <v>62</v>
      </c>
      <c r="B106" s="14">
        <v>984</v>
      </c>
      <c r="C106" s="15" t="s">
        <v>7</v>
      </c>
      <c r="D106" s="15" t="s">
        <v>8</v>
      </c>
      <c r="E106" s="23" t="s">
        <v>66</v>
      </c>
      <c r="F106" s="24" t="s">
        <v>0</v>
      </c>
      <c r="G106" s="48">
        <f t="shared" si="3"/>
        <v>0</v>
      </c>
      <c r="H106" s="48">
        <f>SUM(H107)</f>
        <v>0</v>
      </c>
      <c r="I106" s="44" t="e">
        <f t="shared" si="2"/>
        <v>#DIV/0!</v>
      </c>
    </row>
    <row r="107" spans="1:9" s="12" customFormat="1" ht="21.75" customHeight="1" hidden="1">
      <c r="A107" s="68" t="s">
        <v>24</v>
      </c>
      <c r="B107" s="69"/>
      <c r="C107" s="69"/>
      <c r="D107" s="15"/>
      <c r="E107" s="23" t="s">
        <v>66</v>
      </c>
      <c r="F107" s="24" t="s">
        <v>22</v>
      </c>
      <c r="G107" s="48">
        <v>0</v>
      </c>
      <c r="H107" s="48">
        <v>0</v>
      </c>
      <c r="I107" s="44" t="e">
        <f t="shared" si="2"/>
        <v>#DIV/0!</v>
      </c>
    </row>
    <row r="108" spans="1:9" s="7" customFormat="1" ht="53.25" customHeight="1">
      <c r="A108" s="20" t="s">
        <v>38</v>
      </c>
      <c r="B108" s="10">
        <v>984</v>
      </c>
      <c r="C108" s="8" t="s">
        <v>7</v>
      </c>
      <c r="D108" s="8" t="s">
        <v>8</v>
      </c>
      <c r="E108" s="23" t="s">
        <v>161</v>
      </c>
      <c r="F108" s="24" t="s">
        <v>0</v>
      </c>
      <c r="G108" s="48">
        <f t="shared" si="3"/>
        <v>1.3</v>
      </c>
      <c r="H108" s="48">
        <f>SUM(H109)</f>
        <v>0.65</v>
      </c>
      <c r="I108" s="44">
        <f t="shared" si="2"/>
        <v>50</v>
      </c>
    </row>
    <row r="109" spans="1:9" s="7" customFormat="1" ht="35.25" customHeight="1">
      <c r="A109" s="20" t="s">
        <v>39</v>
      </c>
      <c r="B109" s="10">
        <v>984</v>
      </c>
      <c r="C109" s="8" t="s">
        <v>7</v>
      </c>
      <c r="D109" s="8" t="s">
        <v>8</v>
      </c>
      <c r="E109" s="23" t="s">
        <v>162</v>
      </c>
      <c r="F109" s="24" t="s">
        <v>0</v>
      </c>
      <c r="G109" s="48">
        <f t="shared" si="3"/>
        <v>1.3</v>
      </c>
      <c r="H109" s="48">
        <f>SUM(H110)</f>
        <v>0.65</v>
      </c>
      <c r="I109" s="44">
        <f t="shared" si="2"/>
        <v>50</v>
      </c>
    </row>
    <row r="110" spans="1:9" s="7" customFormat="1" ht="16.5" customHeight="1">
      <c r="A110" s="68" t="s">
        <v>24</v>
      </c>
      <c r="B110" s="69"/>
      <c r="C110" s="69"/>
      <c r="D110" s="8"/>
      <c r="E110" s="23" t="s">
        <v>162</v>
      </c>
      <c r="F110" s="24" t="s">
        <v>22</v>
      </c>
      <c r="G110" s="48">
        <v>1.3</v>
      </c>
      <c r="H110" s="48">
        <v>0.65</v>
      </c>
      <c r="I110" s="44">
        <f t="shared" si="2"/>
        <v>50</v>
      </c>
    </row>
    <row r="111" spans="1:9" s="7" customFormat="1" ht="34.5" customHeight="1">
      <c r="A111" s="51" t="s">
        <v>34</v>
      </c>
      <c r="B111" s="55"/>
      <c r="C111" s="55"/>
      <c r="D111" s="8"/>
      <c r="E111" s="23" t="s">
        <v>157</v>
      </c>
      <c r="F111" s="24" t="s">
        <v>0</v>
      </c>
      <c r="G111" s="48">
        <f>G112</f>
        <v>6</v>
      </c>
      <c r="H111" s="48">
        <f>H112</f>
        <v>1.5</v>
      </c>
      <c r="I111" s="44">
        <f>I112</f>
        <v>25</v>
      </c>
    </row>
    <row r="112" spans="1:9" s="7" customFormat="1" ht="16.5" customHeight="1">
      <c r="A112" s="49" t="s">
        <v>27</v>
      </c>
      <c r="B112" s="55"/>
      <c r="C112" s="55"/>
      <c r="D112" s="8"/>
      <c r="E112" s="23" t="s">
        <v>158</v>
      </c>
      <c r="F112" s="24" t="s">
        <v>22</v>
      </c>
      <c r="G112" s="48">
        <v>6</v>
      </c>
      <c r="H112" s="48">
        <v>1.5</v>
      </c>
      <c r="I112" s="44">
        <f>H112/G112*100</f>
        <v>25</v>
      </c>
    </row>
    <row r="113" spans="1:9" s="12" customFormat="1" ht="50.25" customHeight="1">
      <c r="A113" s="30" t="s">
        <v>99</v>
      </c>
      <c r="B113" s="14">
        <v>984</v>
      </c>
      <c r="C113" s="15" t="s">
        <v>7</v>
      </c>
      <c r="D113" s="15" t="s">
        <v>8</v>
      </c>
      <c r="E113" s="29" t="s">
        <v>168</v>
      </c>
      <c r="F113" s="28" t="s">
        <v>0</v>
      </c>
      <c r="G113" s="47">
        <f>G114</f>
        <v>1355.19</v>
      </c>
      <c r="H113" s="47">
        <f>H114</f>
        <v>384.43399999999997</v>
      </c>
      <c r="I113" s="43">
        <f t="shared" si="2"/>
        <v>28.367535179568915</v>
      </c>
    </row>
    <row r="114" spans="1:9" s="7" customFormat="1" ht="17.25" customHeight="1">
      <c r="A114" s="20" t="s">
        <v>31</v>
      </c>
      <c r="B114" s="10">
        <v>984</v>
      </c>
      <c r="C114" s="8" t="s">
        <v>7</v>
      </c>
      <c r="D114" s="8" t="s">
        <v>8</v>
      </c>
      <c r="E114" s="23" t="s">
        <v>164</v>
      </c>
      <c r="F114" s="24" t="s">
        <v>0</v>
      </c>
      <c r="G114" s="48">
        <f>SUM(G116+G118+G120+G122)</f>
        <v>1355.19</v>
      </c>
      <c r="H114" s="48">
        <f>SUM(H116+H118+H120+H122)</f>
        <v>384.43399999999997</v>
      </c>
      <c r="I114" s="44">
        <f t="shared" si="2"/>
        <v>28.367535179568915</v>
      </c>
    </row>
    <row r="115" spans="1:9" s="12" customFormat="1" ht="17.25" customHeight="1">
      <c r="A115" s="20" t="s">
        <v>56</v>
      </c>
      <c r="B115" s="14">
        <v>984</v>
      </c>
      <c r="C115" s="15" t="s">
        <v>6</v>
      </c>
      <c r="D115" s="15" t="s">
        <v>3</v>
      </c>
      <c r="E115" s="23" t="s">
        <v>163</v>
      </c>
      <c r="F115" s="24" t="s">
        <v>0</v>
      </c>
      <c r="G115" s="48">
        <f aca="true" t="shared" si="4" ref="G115:G121">SUM(G116)</f>
        <v>1143.65</v>
      </c>
      <c r="H115" s="48">
        <f>SUM(H116)</f>
        <v>312.981</v>
      </c>
      <c r="I115" s="44">
        <f t="shared" si="2"/>
        <v>27.366851746600794</v>
      </c>
    </row>
    <row r="116" spans="1:9" s="12" customFormat="1" ht="17.25" customHeight="1">
      <c r="A116" s="68" t="s">
        <v>24</v>
      </c>
      <c r="B116" s="69"/>
      <c r="C116" s="69"/>
      <c r="D116" s="15"/>
      <c r="E116" s="23" t="s">
        <v>163</v>
      </c>
      <c r="F116" s="24" t="s">
        <v>22</v>
      </c>
      <c r="G116" s="48">
        <v>1143.65</v>
      </c>
      <c r="H116" s="48">
        <v>312.981</v>
      </c>
      <c r="I116" s="44">
        <f t="shared" si="2"/>
        <v>27.366851746600794</v>
      </c>
    </row>
    <row r="117" spans="1:9" s="12" customFormat="1" ht="33" customHeight="1">
      <c r="A117" s="20" t="s">
        <v>57</v>
      </c>
      <c r="B117" s="14">
        <v>984</v>
      </c>
      <c r="C117" s="15" t="s">
        <v>6</v>
      </c>
      <c r="D117" s="15" t="s">
        <v>18</v>
      </c>
      <c r="E117" s="23" t="s">
        <v>165</v>
      </c>
      <c r="F117" s="24" t="s">
        <v>0</v>
      </c>
      <c r="G117" s="48">
        <f t="shared" si="4"/>
        <v>56.5</v>
      </c>
      <c r="H117" s="48">
        <f>SUM(H118)</f>
        <v>15</v>
      </c>
      <c r="I117" s="44">
        <f t="shared" si="2"/>
        <v>26.548672566371685</v>
      </c>
    </row>
    <row r="118" spans="1:9" s="12" customFormat="1" ht="18" customHeight="1">
      <c r="A118" s="68" t="s">
        <v>24</v>
      </c>
      <c r="B118" s="69"/>
      <c r="C118" s="69"/>
      <c r="D118" s="17"/>
      <c r="E118" s="23" t="s">
        <v>165</v>
      </c>
      <c r="F118" s="24" t="s">
        <v>22</v>
      </c>
      <c r="G118" s="48">
        <v>56.5</v>
      </c>
      <c r="H118" s="48">
        <v>15</v>
      </c>
      <c r="I118" s="44">
        <f t="shared" si="2"/>
        <v>26.548672566371685</v>
      </c>
    </row>
    <row r="119" spans="1:9" s="12" customFormat="1" ht="17.25" customHeight="1">
      <c r="A119" s="20" t="s">
        <v>9</v>
      </c>
      <c r="B119" s="10">
        <v>984</v>
      </c>
      <c r="C119" s="9" t="s">
        <v>6</v>
      </c>
      <c r="D119" s="9" t="s">
        <v>18</v>
      </c>
      <c r="E119" s="23" t="s">
        <v>166</v>
      </c>
      <c r="F119" s="24" t="s">
        <v>0</v>
      </c>
      <c r="G119" s="48">
        <f t="shared" si="4"/>
        <v>35</v>
      </c>
      <c r="H119" s="48">
        <f>SUM(H120)</f>
        <v>19.5</v>
      </c>
      <c r="I119" s="44">
        <f t="shared" si="2"/>
        <v>55.714285714285715</v>
      </c>
    </row>
    <row r="120" spans="1:9" s="12" customFormat="1" ht="14.25" customHeight="1">
      <c r="A120" s="68" t="s">
        <v>24</v>
      </c>
      <c r="B120" s="69"/>
      <c r="C120" s="69"/>
      <c r="D120" s="9"/>
      <c r="E120" s="23" t="s">
        <v>166</v>
      </c>
      <c r="F120" s="25" t="s">
        <v>22</v>
      </c>
      <c r="G120" s="48">
        <v>35</v>
      </c>
      <c r="H120" s="48">
        <v>19.5</v>
      </c>
      <c r="I120" s="44">
        <f t="shared" si="2"/>
        <v>55.714285714285715</v>
      </c>
    </row>
    <row r="121" spans="1:9" s="12" customFormat="1" ht="19.5" customHeight="1">
      <c r="A121" s="20" t="s">
        <v>58</v>
      </c>
      <c r="B121" s="16">
        <v>984</v>
      </c>
      <c r="C121" s="9" t="s">
        <v>6</v>
      </c>
      <c r="D121" s="9" t="s">
        <v>18</v>
      </c>
      <c r="E121" s="23" t="s">
        <v>167</v>
      </c>
      <c r="F121" s="25" t="s">
        <v>0</v>
      </c>
      <c r="G121" s="48">
        <f t="shared" si="4"/>
        <v>120.04</v>
      </c>
      <c r="H121" s="48">
        <f>SUM(H122)</f>
        <v>36.953</v>
      </c>
      <c r="I121" s="44">
        <f t="shared" si="2"/>
        <v>30.783905364878372</v>
      </c>
    </row>
    <row r="122" spans="1:9" s="12" customFormat="1" ht="19.5" customHeight="1">
      <c r="A122" s="68" t="s">
        <v>24</v>
      </c>
      <c r="B122" s="69"/>
      <c r="C122" s="69"/>
      <c r="D122" s="9"/>
      <c r="E122" s="23" t="s">
        <v>167</v>
      </c>
      <c r="F122" s="25" t="s">
        <v>22</v>
      </c>
      <c r="G122" s="48">
        <v>120.04</v>
      </c>
      <c r="H122" s="48">
        <v>36.953</v>
      </c>
      <c r="I122" s="44">
        <f t="shared" si="2"/>
        <v>30.783905364878372</v>
      </c>
    </row>
    <row r="123" spans="1:9" s="12" customFormat="1" ht="46.5" customHeight="1">
      <c r="A123" s="26" t="s">
        <v>100</v>
      </c>
      <c r="B123" s="31">
        <v>984</v>
      </c>
      <c r="C123" s="17" t="s">
        <v>6</v>
      </c>
      <c r="D123" s="17" t="s">
        <v>18</v>
      </c>
      <c r="E123" s="29" t="s">
        <v>110</v>
      </c>
      <c r="F123" s="32" t="s">
        <v>0</v>
      </c>
      <c r="G123" s="47">
        <f>G126+G127+G129+G130</f>
        <v>349.939</v>
      </c>
      <c r="H123" s="47">
        <f>H124</f>
        <v>349.937</v>
      </c>
      <c r="I123" s="43">
        <f t="shared" si="2"/>
        <v>99.99942847181937</v>
      </c>
    </row>
    <row r="124" spans="1:9" s="12" customFormat="1" ht="36.75" customHeight="1">
      <c r="A124" s="67" t="s">
        <v>107</v>
      </c>
      <c r="B124" s="16">
        <v>984</v>
      </c>
      <c r="C124" s="9" t="s">
        <v>6</v>
      </c>
      <c r="D124" s="9" t="s">
        <v>18</v>
      </c>
      <c r="E124" s="23" t="s">
        <v>110</v>
      </c>
      <c r="F124" s="25" t="s">
        <v>0</v>
      </c>
      <c r="G124" s="48">
        <f>G125+G127+G129+G130</f>
        <v>349.939</v>
      </c>
      <c r="H124" s="48">
        <f>SUM(H126+H128)</f>
        <v>349.937</v>
      </c>
      <c r="I124" s="44">
        <f t="shared" si="2"/>
        <v>99.99942847181937</v>
      </c>
    </row>
    <row r="125" spans="1:9" s="12" customFormat="1" ht="40.5" customHeight="1" hidden="1">
      <c r="A125" s="19" t="s">
        <v>106</v>
      </c>
      <c r="B125" s="16">
        <v>984</v>
      </c>
      <c r="C125" s="9" t="s">
        <v>6</v>
      </c>
      <c r="D125" s="9" t="s">
        <v>18</v>
      </c>
      <c r="E125" s="23" t="s">
        <v>108</v>
      </c>
      <c r="F125" s="25" t="s">
        <v>0</v>
      </c>
      <c r="G125" s="48">
        <f>G126</f>
        <v>349.939</v>
      </c>
      <c r="H125" s="48">
        <f>H126</f>
        <v>349.937</v>
      </c>
      <c r="I125" s="44">
        <f t="shared" si="2"/>
        <v>99.99942847181937</v>
      </c>
    </row>
    <row r="126" spans="1:9" s="12" customFormat="1" ht="20.25" customHeight="1">
      <c r="A126" s="68" t="s">
        <v>24</v>
      </c>
      <c r="B126" s="69"/>
      <c r="C126" s="69"/>
      <c r="D126" s="9"/>
      <c r="E126" s="23" t="s">
        <v>111</v>
      </c>
      <c r="F126" s="25" t="s">
        <v>22</v>
      </c>
      <c r="G126" s="48">
        <v>349.939</v>
      </c>
      <c r="H126" s="48">
        <v>349.937</v>
      </c>
      <c r="I126" s="44">
        <f t="shared" si="2"/>
        <v>99.99942847181937</v>
      </c>
    </row>
    <row r="127" spans="1:9" s="12" customFormat="1" ht="40.5" customHeight="1" hidden="1">
      <c r="A127" s="20" t="s">
        <v>105</v>
      </c>
      <c r="B127" s="16">
        <v>984</v>
      </c>
      <c r="C127" s="9" t="s">
        <v>6</v>
      </c>
      <c r="D127" s="9" t="s">
        <v>18</v>
      </c>
      <c r="E127" s="23" t="s">
        <v>109</v>
      </c>
      <c r="F127" s="25" t="s">
        <v>0</v>
      </c>
      <c r="G127" s="48">
        <f>SUM(G128)</f>
        <v>0</v>
      </c>
      <c r="H127" s="48">
        <f>SUM(H128)</f>
        <v>0</v>
      </c>
      <c r="I127" s="44" t="e">
        <f t="shared" si="2"/>
        <v>#DIV/0!</v>
      </c>
    </row>
    <row r="128" spans="1:9" s="12" customFormat="1" ht="18.75" customHeight="1" hidden="1">
      <c r="A128" s="70" t="s">
        <v>24</v>
      </c>
      <c r="B128" s="70"/>
      <c r="C128" s="70"/>
      <c r="D128" s="8"/>
      <c r="E128" s="23" t="s">
        <v>109</v>
      </c>
      <c r="F128" s="25" t="s">
        <v>22</v>
      </c>
      <c r="G128" s="48">
        <v>0</v>
      </c>
      <c r="H128" s="48">
        <v>0</v>
      </c>
      <c r="I128" s="44" t="e">
        <f t="shared" si="2"/>
        <v>#DIV/0!</v>
      </c>
    </row>
    <row r="129" spans="2:9" s="12" customFormat="1" ht="37.5" customHeight="1" hidden="1">
      <c r="B129" s="51" t="s">
        <v>90</v>
      </c>
      <c r="C129" s="51" t="s">
        <v>90</v>
      </c>
      <c r="D129" s="9" t="s">
        <v>18</v>
      </c>
      <c r="E129" s="23" t="s">
        <v>111</v>
      </c>
      <c r="F129" s="25" t="s">
        <v>0</v>
      </c>
      <c r="G129" s="48">
        <v>0</v>
      </c>
      <c r="H129" s="48">
        <f>SUM(H130)</f>
        <v>0</v>
      </c>
      <c r="I129" s="44" t="e">
        <f t="shared" si="2"/>
        <v>#DIV/0!</v>
      </c>
    </row>
    <row r="130" spans="1:9" s="12" customFormat="1" ht="32.25" customHeight="1" hidden="1">
      <c r="A130" s="20" t="s">
        <v>104</v>
      </c>
      <c r="B130" s="20" t="s">
        <v>83</v>
      </c>
      <c r="C130" s="20" t="s">
        <v>83</v>
      </c>
      <c r="D130" s="8"/>
      <c r="E130" s="23" t="s">
        <v>112</v>
      </c>
      <c r="F130" s="25" t="s">
        <v>0</v>
      </c>
      <c r="G130" s="48">
        <f>SUM(G131)</f>
        <v>0</v>
      </c>
      <c r="H130" s="48">
        <f>SUM(H131)</f>
        <v>0</v>
      </c>
      <c r="I130" s="44" t="e">
        <f t="shared" si="2"/>
        <v>#DIV/0!</v>
      </c>
    </row>
    <row r="131" spans="1:9" s="18" customFormat="1" ht="18" customHeight="1" hidden="1">
      <c r="A131" s="49" t="s">
        <v>24</v>
      </c>
      <c r="B131" s="49" t="s">
        <v>24</v>
      </c>
      <c r="C131" s="49" t="s">
        <v>24</v>
      </c>
      <c r="D131" s="15" t="s">
        <v>3</v>
      </c>
      <c r="E131" s="23" t="s">
        <v>112</v>
      </c>
      <c r="F131" s="25" t="s">
        <v>22</v>
      </c>
      <c r="G131" s="48">
        <v>0</v>
      </c>
      <c r="H131" s="65">
        <v>0</v>
      </c>
      <c r="I131" s="50" t="e">
        <f>SUM(H131/G131*100)</f>
        <v>#DIV/0!</v>
      </c>
    </row>
    <row r="132" spans="1:9" ht="15.75">
      <c r="A132" s="13" t="s">
        <v>2</v>
      </c>
      <c r="E132" s="52"/>
      <c r="F132" s="52"/>
      <c r="G132" s="53">
        <f>G9+G19+G25+G38+G55+G59+G69+G78+G113+G123</f>
        <v>10463.9027</v>
      </c>
      <c r="H132" s="66">
        <f>H9+H19+H25+H38+H55+H59+H69+H78+H113+H123</f>
        <v>3587.0190000000002</v>
      </c>
      <c r="I132" s="54">
        <f t="shared" si="2"/>
        <v>34.27993457928465</v>
      </c>
    </row>
    <row r="133" spans="5:6" ht="15">
      <c r="E133" s="18"/>
      <c r="F133" s="18"/>
    </row>
  </sheetData>
  <sheetProtection/>
  <mergeCells count="48">
    <mergeCell ref="A41:C41"/>
    <mergeCell ref="A43:C43"/>
    <mergeCell ref="A3:K3"/>
    <mergeCell ref="A22:C22"/>
    <mergeCell ref="A4:I4"/>
    <mergeCell ref="A5:I5"/>
    <mergeCell ref="A12:C12"/>
    <mergeCell ref="A15:C15"/>
    <mergeCell ref="A24:C24"/>
    <mergeCell ref="A28:C28"/>
    <mergeCell ref="A33:C33"/>
    <mergeCell ref="A29:C29"/>
    <mergeCell ref="A35:C35"/>
    <mergeCell ref="A75:C75"/>
    <mergeCell ref="A44:C44"/>
    <mergeCell ref="A46:C46"/>
    <mergeCell ref="A48:C48"/>
    <mergeCell ref="A51:C51"/>
    <mergeCell ref="A54:C54"/>
    <mergeCell ref="A58:C58"/>
    <mergeCell ref="A110:C110"/>
    <mergeCell ref="A62:C62"/>
    <mergeCell ref="A68:C68"/>
    <mergeCell ref="A103:C103"/>
    <mergeCell ref="A100:C100"/>
    <mergeCell ref="A83:C83"/>
    <mergeCell ref="A85:C85"/>
    <mergeCell ref="A86:C86"/>
    <mergeCell ref="A87:C87"/>
    <mergeCell ref="A77:C77"/>
    <mergeCell ref="A92:C92"/>
    <mergeCell ref="A93:C93"/>
    <mergeCell ref="A97:C97"/>
    <mergeCell ref="A73:C73"/>
    <mergeCell ref="A105:C105"/>
    <mergeCell ref="A94:C94"/>
    <mergeCell ref="A81:C81"/>
    <mergeCell ref="A89:C89"/>
    <mergeCell ref="A122:C122"/>
    <mergeCell ref="A126:C126"/>
    <mergeCell ref="A128:C128"/>
    <mergeCell ref="A116:C116"/>
    <mergeCell ref="A64:C64"/>
    <mergeCell ref="A66:C66"/>
    <mergeCell ref="A120:C120"/>
    <mergeCell ref="A107:C107"/>
    <mergeCell ref="A118:C118"/>
    <mergeCell ref="A72:C72"/>
  </mergeCells>
  <printOptions/>
  <pageMargins left="0.75" right="0.75" top="1" bottom="1" header="0.5" footer="0.5"/>
  <pageSetup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2016-08-10T16:34:17Z</cp:lastPrinted>
  <dcterms:created xsi:type="dcterms:W3CDTF">2006-06-08T10:29:13Z</dcterms:created>
  <dcterms:modified xsi:type="dcterms:W3CDTF">2017-07-11T06:24:31Z</dcterms:modified>
  <cp:category/>
  <cp:version/>
  <cp:contentType/>
  <cp:contentStatus/>
</cp:coreProperties>
</file>