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'Лист1'!$A$1:$E$211</definedName>
  </definedNames>
  <calcPr fullCalcOnLoad="1"/>
</workbook>
</file>

<file path=xl/sharedStrings.xml><?xml version="1.0" encoding="utf-8"?>
<sst xmlns="http://schemas.openxmlformats.org/spreadsheetml/2006/main" count="414" uniqueCount="384">
  <si>
    <t>000 2 02 00000 00 0000 000</t>
  </si>
  <si>
    <t xml:space="preserve">Дотация на выравнивание   бюджетной  обеспеченности </t>
  </si>
  <si>
    <t>Код бюджетной классификации</t>
  </si>
  <si>
    <t>Налог на доходы физических лиц</t>
  </si>
  <si>
    <t>Плата за негативное воздействие на окружающую среду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</si>
  <si>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</si>
  <si>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</si>
  <si>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</si>
  <si>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</si>
  <si>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000 1 00 00000 00 0000 000</t>
  </si>
  <si>
    <t>НАЛОГИ НА ПРИБЫЛЬ, ДОХОДЫ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</si>
  <si>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</si>
  <si>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</si>
  <si>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</si>
  <si>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</si>
  <si>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000 1 08 00000 00 0000 000</t>
  </si>
  <si>
    <t>000 1 11 00000 00 0000 000</t>
  </si>
  <si>
    <t>000 1 01 00000 00 0000 000</t>
  </si>
  <si>
    <t>000 1 01 02000 01 0000 110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</si>
  <si>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</si>
  <si>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НАЛОГИ НА СОВОКУПНЫЙ ДОХОД</t>
  </si>
  <si>
    <t>182 1 08 03010 01 0000 110</t>
  </si>
  <si>
    <t>000 1 08 03000 01 0000 110</t>
  </si>
  <si>
    <t>000 1 06 00000 00 0000 000</t>
  </si>
  <si>
    <t>НАЛОГИ  НА  ИМУЩЕСТВО</t>
  </si>
  <si>
    <t xml:space="preserve">000 1 06 02000 02 0000 110 </t>
  </si>
  <si>
    <t xml:space="preserve">182 1 06 02010 02 0000 110 </t>
  </si>
  <si>
    <t>БЕЗВОЗМЕЗДНЫЕ ПОСТУПЛЕНИЯ  ОТ ДРУГИХ  БЮДЖЕТОВ  БЮДЖЕТНОЙ  СИСТЕМЫ РОССИЙСКОЙ  ФЕДЕРАЦИИ</t>
  </si>
  <si>
    <t xml:space="preserve">000 1 14 00000 00 0000 000 </t>
  </si>
  <si>
    <t xml:space="preserve">ДОХОДЫ ОТ ПРОДАЖИ МАТЕРИАЛЬНЫХ И НЕМАТЕРИАЛЬНЫХ АКТИВОВ </t>
  </si>
  <si>
    <t>Налог на имущество  организаций</t>
  </si>
  <si>
    <t>Налог на имущество  организаций по имуществу, не входящему в Единую  систему  газоснабжения</t>
  </si>
  <si>
    <t>000 1 11 01000 00 0000 120</t>
  </si>
  <si>
    <t xml:space="preserve">Субвенции бюджетам муниципальных районов  на  осуществление   первичного  воинского  учета на территориях, где отсутствуют военные комиссариаты 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</si>
  <si>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 , субъектам Российской Федерации или муниципальным образованиям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</si>
  <si>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 муниципальным районам</t>
  </si>
  <si>
    <t>000 1 13 00000 00 0000 000</t>
  </si>
  <si>
    <t>Прочие субсидии</t>
  </si>
  <si>
    <t>Прочие субсидии бюджетам муниципальных районов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</si>
  <si>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</si>
  <si>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Субвенции  местным бюджетам на выполнение передаваемых полномочий субъектов Российской Федерации</t>
  </si>
  <si>
    <t>182 1 01 02010 01 0000 110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</si>
  <si>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</si>
  <si>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</si>
  <si>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Субвенции   бюджетам муниципальных районов на выполнение передаваемых полномочий субъектов Российской Федерации</t>
  </si>
  <si>
    <t>ЗАДОЛЖЕННОСТЬ   И   ПЕРЕРАСЧЕТЫ    ПО     ОТМЕНЕННЫМ  НАЛОГАМ,  СБОРАМ  И  ИНЫМ ОБЯЗАТЕЛЬНЫМ ПЛАТЕЖАМ</t>
  </si>
  <si>
    <t xml:space="preserve">000 1 09 00000 00 0000 000  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</si>
  <si>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</si>
  <si>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</si>
  <si>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</si>
  <si>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</si>
  <si>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000 1 05 00000 00 0000 000 </t>
  </si>
  <si>
    <t>Наименование  дохода</t>
  </si>
  <si>
    <t>182 1 01 02030 01 0000 110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</si>
  <si>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 </t>
  </si>
  <si>
    <t>Доходы, получаемые  в виде арендной  платы за земли после  разграничения государственной собственности на землю , а также средства от продажи права на заключение договоров аренды указанных земельных участков ( за исключением земельных участков  бюджетных и автономных учреждений)</t>
  </si>
  <si>
    <t>Прочие доходы от использования имущества и прав, 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</si>
  <si>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  И  НЕНАЛОГОВЫЕ  ДОХОДЫ</t>
  </si>
  <si>
    <t>000 1 11 05020 00 0000 120</t>
  </si>
  <si>
    <t>000  1 11 09000 00 0000 120</t>
  </si>
  <si>
    <t>000 1 14 06000 00 0000 430</t>
  </si>
  <si>
    <t>182 1 05 01021 01 0000 110</t>
  </si>
  <si>
    <t>182 1 05 03010 01 0000 110</t>
  </si>
  <si>
    <t>182 1 05 01011 01 0000 110</t>
  </si>
  <si>
    <t>936 1 11 01050 05 0000 120</t>
  </si>
  <si>
    <t>000 1 11 05010 00 0000 120</t>
  </si>
  <si>
    <t>936 1 11 05025 05 0000 120</t>
  </si>
  <si>
    <t>000 1 11 05030 00 0000 120</t>
  </si>
  <si>
    <t>936 1 11 05035 05  0000 120</t>
  </si>
  <si>
    <t>Доходы от сдачи  в аренду  имущества, находящегося в  оперативном управлении органов  управления муниципальных районов   и  созданных  ими учреждений (за исключением имущества муниципальных бюджетных и автономных учреждений)</t>
  </si>
  <si>
    <t>000 1 11 09040 00 0000 120</t>
  </si>
  <si>
    <t>936  1 11 09045 05 0000 120</t>
  </si>
  <si>
    <t>000 1 14 06010 00 0000 430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</si>
  <si>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</si>
  <si>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</si>
  <si>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Прочие поступления  от использования имущества ,  находящегося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</si>
  <si>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 ,  находящегося в   собственности муниципальных районов  ( 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</t>
  </si>
  <si>
    <t>182 1 01 02040 01 0000 110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</si>
  <si>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</si>
  <si>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</si>
  <si>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</si>
  <si>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</si>
  <si>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</si>
  <si>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000 1 13 02000 00 0000 130</t>
  </si>
  <si>
    <t>Доходы от компенсации затрат государства</t>
  </si>
  <si>
    <t>000 1 13 01990 00 0000 130</t>
  </si>
  <si>
    <t>000 11 05000 00 0000 120</t>
  </si>
  <si>
    <t>048 1 12 01010 01 0000 120</t>
  </si>
  <si>
    <t>048 1 12 01020 01 0000 120</t>
  </si>
  <si>
    <t>048 1 12 01030 01 0000 120</t>
  </si>
  <si>
    <t>000 1 12 01000 01 0000 120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</si>
  <si>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</si>
  <si>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</si>
  <si>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</si>
  <si>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</si>
  <si>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>Доходы, поступающие в порядке возмещения расходов, понесенных в связи с эксплуатацией  имущества муниципальных районов</t>
  </si>
  <si>
    <t>936 1 13 02065 05 0000 130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</si>
  <si>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</si>
  <si>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</si>
  <si>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902 1 13 01995 05 0000 130</t>
  </si>
  <si>
    <t>903 1 13 01995 05 0000 130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</si>
  <si>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</si>
  <si>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</si>
  <si>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</si>
  <si>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000 1 13 02990 00 0000 130</t>
  </si>
  <si>
    <t>Прочие доходы от компенсации затрат государства</t>
  </si>
  <si>
    <t>936 1 13 02995 05 0000 130</t>
  </si>
  <si>
    <t>Прочие доходы от компенсации затрат бюджетов муниципальных районов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</si>
  <si>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</si>
  <si>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</si>
  <si>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</si>
  <si>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Прочие безвозмездные поступления в бюджеты муниципальных районов</t>
  </si>
  <si>
    <t>902 1 13 02065 05 0000 130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</si>
  <si>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</si>
  <si>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</si>
  <si>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</si>
  <si>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</si>
  <si>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000 1 05 01010 01 0000 110</t>
  </si>
  <si>
    <t>000 1 05 01020 01 0000 110</t>
  </si>
  <si>
    <t>000 1 05 03000 01 0000 110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</si>
  <si>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</si>
  <si>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</si>
  <si>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</si>
  <si>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Прочие налоги и сборы (по отмененным местным налогам и сборам)</t>
  </si>
  <si>
    <t>0001 09 07000 00 0000 110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</si>
  <si>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</si>
  <si>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</si>
  <si>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</si>
  <si>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182 1 09 07033 05 0000 110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</si>
  <si>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</si>
  <si>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</si>
  <si>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</si>
  <si>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</si>
  <si>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</t>
  </si>
  <si>
    <t>Прочие субвенции бюджетам муниципальных районов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</si>
  <si>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</si>
  <si>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</si>
  <si>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</si>
  <si>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</si>
  <si>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сельских поселений  , а также средства от продажи права на заключение договоров аренды указанных земельных участков 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</si>
  <si>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городских  поселений  , а также средства от продажи права на заключение договоров аренды указанных земельных участков </t>
  </si>
  <si>
    <t>000 1 14 02000 00 0000 000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</si>
  <si>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</si>
  <si>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</si>
  <si>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</si>
  <si>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</si>
  <si>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</si>
  <si>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</si>
  <si>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</si>
  <si>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</si>
  <si>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000 2 07 00000 00 0000 000</t>
  </si>
  <si>
    <t>984 1 11 05013 13 0000 120</t>
  </si>
  <si>
    <t>981 1 11 05013 10 0000 120</t>
  </si>
  <si>
    <t>982 1 11 05013 10 0000 120</t>
  </si>
  <si>
    <t>983 1 11 05013 10 0000 120</t>
  </si>
  <si>
    <t>Дотации  бюджетам  бюджетной системы Российской Федерации</t>
  </si>
  <si>
    <t xml:space="preserve">Субвенции бюджетам бюджетной системы  Российской Федерации </t>
  </si>
  <si>
    <t>903 1 13 02995 05 0000 130</t>
  </si>
  <si>
    <t>902 1 13 02995 05 0000 130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</si>
  <si>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</si>
  <si>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тыс. рублей</t>
  </si>
  <si>
    <t>984 1 14 06013 13 0000 430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</si>
  <si>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</si>
  <si>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государственная  собственность на которые не разграничена и которые расположены в границах городских поселений</t>
  </si>
  <si>
    <t>936 2 02 35543 05 0000 151</t>
  </si>
  <si>
    <t>000 2 02 35543 00 0000 151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</si>
  <si>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</si>
  <si>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</si>
  <si>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903 1 13 02065 05 0000 130</t>
  </si>
  <si>
    <t>936 1 11 05013 05 0000 120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</si>
  <si>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 же средства от продажи права на заключение договоров аренды указанных земельных участков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</si>
  <si>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</si>
  <si>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</si>
  <si>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</si>
  <si>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</si>
  <si>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Иные межбюджетные трансферты</t>
  </si>
  <si>
    <t>_______________________________</t>
  </si>
  <si>
    <t>936 1 13 01995 05 0000 130</t>
  </si>
  <si>
    <t>912 1 13 02995 05 0000 130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</si>
  <si>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</si>
  <si>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</si>
  <si>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</si>
  <si>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</si>
  <si>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</si>
  <si>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048 1 12 01041 01 0000 120</t>
  </si>
  <si>
    <t xml:space="preserve">Плата за размещение отходов производства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</si>
  <si>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</si>
  <si>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</si>
  <si>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000 2 02 10000 00 0000 150</t>
  </si>
  <si>
    <t>000 2 02 15001 00 0000 150</t>
  </si>
  <si>
    <t>912 2 02 15001 05 0000 150</t>
  </si>
  <si>
    <t>000 2 02 20000 00 0000 150</t>
  </si>
  <si>
    <t>000 2 02 20216 00 0000 150</t>
  </si>
  <si>
    <t>936 2 02 20216 05 0000 150</t>
  </si>
  <si>
    <t>000 2 02 29999 00 0000 150</t>
  </si>
  <si>
    <t>000 2 02 29999 05 0000 150</t>
  </si>
  <si>
    <t>902 2 02 29999 05 0000 150</t>
  </si>
  <si>
    <t>903 2 02 29999 05 0000 150</t>
  </si>
  <si>
    <t>912 2 02 29999 05 0000 150</t>
  </si>
  <si>
    <t>936 2 02 29999 05 0000 150</t>
  </si>
  <si>
    <t>000 2 02 30000 00 0000 150</t>
  </si>
  <si>
    <t>000 2 02 30024 00  0000 150</t>
  </si>
  <si>
    <t>902  2 02 30024 05 0000 150</t>
  </si>
  <si>
    <t>903 2 02 30024 05 0000 150</t>
  </si>
  <si>
    <t>912 2 02 30024 05 0000 150</t>
  </si>
  <si>
    <t>936 2 02 30024 05 0000 150</t>
  </si>
  <si>
    <t xml:space="preserve">000 2 02 30027 00 0000 150 </t>
  </si>
  <si>
    <t xml:space="preserve">903 2 02 30027 05 0000 150 </t>
  </si>
  <si>
    <t xml:space="preserve">000 2 02 30029 00 0000 150 </t>
  </si>
  <si>
    <t xml:space="preserve">903 2 02 30029 05 0000 150 </t>
  </si>
  <si>
    <t>000 2 02 35082 00 0000 150</t>
  </si>
  <si>
    <t>936 2 02 35082 05 0000 150</t>
  </si>
  <si>
    <t>000 2 02 35118 00 0000 150</t>
  </si>
  <si>
    <t>912 2 02 35118 05 0000 150</t>
  </si>
  <si>
    <t>000 2 02 35120 00 0000 150</t>
  </si>
  <si>
    <t>936 2 02 35120 05 0000 150</t>
  </si>
  <si>
    <t>000 2 02 39999 00 0000 150</t>
  </si>
  <si>
    <t>903 2 02 39999 05 0000 150</t>
  </si>
  <si>
    <t>000 2 02 40000 00 0000 150</t>
  </si>
  <si>
    <t>000 2 02 49999 00 0000 150</t>
  </si>
  <si>
    <t>Субсидии бюджетам бюджетной системы Российской Федерации (межбюджетные субсидии)</t>
  </si>
  <si>
    <t>912 2 02 20077 05 0000 150</t>
  </si>
  <si>
    <t>000 2 02 20077 00 0000 150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</si>
  <si>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</si>
  <si>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</si>
  <si>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</si>
  <si>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</si>
  <si>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</si>
  <si>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</si>
  <si>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</si>
  <si>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</si>
  <si>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000 1 12 01040 01 0000 120</t>
  </si>
  <si>
    <t>Плата за размещение отходов производства и потребления</t>
  </si>
  <si>
    <t>000 1 03 02230 01 0000 110</t>
  </si>
  <si>
    <t>000 1 03 02240 01 0000 110</t>
  </si>
  <si>
    <t>000 1 03 02250 01 0000 110</t>
  </si>
  <si>
    <t>000 1 03 02260 01 0000 110</t>
  </si>
  <si>
    <t>000 1 03 02000 01 0000 110</t>
  </si>
  <si>
    <t>000 2 19 00000 05 0000 150</t>
  </si>
  <si>
    <t>936 2 19 35120 05 0000 150</t>
  </si>
  <si>
    <t>903 2 19 60010 05 0000 150</t>
  </si>
  <si>
    <t>936 2 02 39999 05 0000 150</t>
  </si>
  <si>
    <t>936 2 19 60010 05 0000 150</t>
  </si>
  <si>
    <t>902 2 19 60010 05 0000 150</t>
  </si>
  <si>
    <t>936 2 02 25497 05 0000 150</t>
  </si>
  <si>
    <t>000 2 02 25497 00 0000 150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</si>
  <si>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</si>
  <si>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</si>
  <si>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902 2 04 05099 05 0000 150</t>
  </si>
  <si>
    <t>000 2 04 05000 05 0000 150</t>
  </si>
  <si>
    <t>000 2 07 05000 05 0000 150</t>
  </si>
  <si>
    <t>902 2 07 05030 05 0000 150</t>
  </si>
  <si>
    <t>902 2 02 25519 05 0000 150</t>
  </si>
  <si>
    <t>000 2 02 25519 00 0000 150</t>
  </si>
  <si>
    <t>936 2 02 49999 05 0000 150</t>
  </si>
  <si>
    <t>936 1 14 06013 05 0000 430</t>
  </si>
  <si>
    <t>Доходы от продажи земельных участков, государственная 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</si>
  <si>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</si>
  <si>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</si>
  <si>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902 2 07 05020 05 0000 150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</si>
  <si>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</si>
  <si>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</si>
  <si>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</si>
  <si>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936 1 11 05075 05 0000 120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</si>
  <si>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</si>
  <si>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</si>
  <si>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</si>
  <si>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</si>
  <si>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</si>
  <si>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</si>
  <si>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</si>
  <si>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</si>
  <si>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936 1 14 02053 05 0000 440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</si>
  <si>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</si>
  <si>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</si>
  <si>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836 1 16 01053 01 0000 140</t>
  </si>
  <si>
    <t>Субсидии бюджетам муниципальных районов на обеспечение комплексного развития сельских территорий</t>
  </si>
  <si>
    <t>936 2 02 25576 05 0000 150</t>
  </si>
  <si>
    <t>000 2 02 25576 00 0000 150</t>
  </si>
  <si>
    <t>Субсидии бюджетам  на обеспечение комплексного развития сельских территорий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</si>
  <si>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</si>
  <si>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</si>
  <si>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Дотация бюджетам  муниципальных  районов на выравнивание   бюджетной  обеспеченности из бюджета субъекта Российской Федерации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</si>
  <si>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</si>
  <si>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</si>
  <si>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903 2 02 25304 05 0000 150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</si>
  <si>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</si>
  <si>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</si>
  <si>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</si>
  <si>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</si>
  <si>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903 2 02 45303 05 0000 150</t>
  </si>
  <si>
    <t>000 2 02 15002 00 0000 150</t>
  </si>
  <si>
    <t>912 2 02 15002 05 0000 150</t>
  </si>
  <si>
    <t>Дотации бюджетам муниципальных районов на поддержку мер  по обеспечению сбалансированности бюджетов на реализацию  мероприятий, связанных с обеспечением санитарно-эпидемиологической безопасности при подготовке к проведению общероссийского голосования по вопросу  одобрения изменений в Конституцию Российской Федерации</t>
  </si>
  <si>
    <t>912 2 02 15853 05 0000 150</t>
  </si>
  <si>
    <t>000 2 02 15853 00 0000 150</t>
  </si>
  <si>
    <t>Дотации бюджетам на поддержку мер  по обеспечению сбалансированности бюджетов на реализацию  мероприятий, связанных с обеспечением санитарно-эпидемиологической безопасности при подготовке к проведению общероссийского голосования по вопросу  одобрения изменений в Конституцию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</si>
  <si>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</si>
  <si>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738 1 16 01053 01 0000 140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</si>
  <si>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</si>
  <si>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</si>
  <si>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738 1 16 01063 01 0000 140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</si>
  <si>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</si>
  <si>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836 1 16 01063 01 0000 140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</si>
  <si>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</si>
  <si>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</si>
  <si>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738 1 16 01073 01 0000 140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</si>
  <si>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</si>
  <si>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836 1 16 01073 01 0000 140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</si>
  <si>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</si>
  <si>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</si>
  <si>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738 1 16 01083 01 0000 140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</si>
  <si>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</si>
  <si>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</si>
  <si>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</si>
  <si>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738 1 16 01103 01 0000 140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</si>
  <si>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</si>
  <si>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</si>
  <si>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</si>
  <si>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738 1 16 01133 01 0000 140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</si>
  <si>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</si>
  <si>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738 1 16 01153 01 0000 140</t>
  </si>
  <si>
    <t>000 1 16 01170 011 0000 140</t>
  </si>
  <si>
    <t>738 1 16 01173 011 0000 140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</si>
  <si>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</si>
  <si>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</si>
  <si>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</si>
  <si>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</si>
  <si>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738 1 16 01193 01 0000 150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</si>
  <si>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</si>
  <si>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</si>
  <si>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</si>
  <si>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738 1 16 01203 01 0000 140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</si>
  <si>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</si>
  <si>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</si>
  <si>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936 2 07 05010 05 0000 150</t>
  </si>
  <si>
    <t>000 1 17 00000 00 0000 000</t>
  </si>
  <si>
    <t>ПРОЧИЕ НЕНАЛОГОВЫЕ ДОХОДЫ</t>
  </si>
  <si>
    <t>000 1 17 15000 00 0000 150</t>
  </si>
  <si>
    <t>Инициативные платежи</t>
  </si>
  <si>
    <t>Инициативные платежи, зачисляемые в бюджеты муниципальных районов</t>
  </si>
  <si>
    <t>936 1 17 15030 05 0000 150</t>
  </si>
  <si>
    <t>836 1 16 01203 01 0000 140</t>
  </si>
  <si>
    <t>000 2 02 25467 00 0000 150</t>
  </si>
  <si>
    <t>902 2 02 25467 05 0000 150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</si>
  <si>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</si>
  <si>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</si>
  <si>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000 2 02 25511 00 0000 150</t>
  </si>
  <si>
    <t>936 2 02 25511 05 0000 150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</si>
  <si>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</si>
  <si>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</si>
  <si>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000 2 00 00000 00 0000 000</t>
  </si>
  <si>
    <t>БЕЗВОЗМЕЗДНЫЕ ПОСТУПЛЕНИЯ</t>
  </si>
  <si>
    <t xml:space="preserve"> ОБЪЕМЫ</t>
  </si>
  <si>
    <t>902 2 02 49999 05 0000 150</t>
  </si>
  <si>
    <t>000 2 02 25394 00 0000 150</t>
  </si>
  <si>
    <t>936 2 02 25394 05 0000 150</t>
  </si>
  <si>
    <t>Субсидии бюджетам муниципальных районов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</si>
  <si>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</si>
  <si>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Плановый период</t>
  </si>
  <si>
    <t>Сумма на 2023 год</t>
  </si>
  <si>
    <t>Сумма на 2024 год</t>
  </si>
  <si>
    <t>000 1 16 11000 01 0000 140</t>
  </si>
  <si>
    <t>Платежи, уплачиваемые в целях возмещения вреда</t>
  </si>
  <si>
    <t>804 1 16 11050 01 0000 140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</si>
  <si>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</si>
  <si>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903 2 02 49999 05 0000 150</t>
  </si>
  <si>
    <t xml:space="preserve">поступления  налоговых и неналоговых доходов  общей суммой и по статьям классификации доходов бюджетов, а также объемы  безвозмездных поступлений по  подстатьям классификации доходов бюджетов на 2023 год и на плановый период 2024 и 2025 годов  </t>
  </si>
  <si>
    <t>Сумма на 2025 год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</si>
  <si>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</si>
  <si>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</si>
  <si>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</si>
  <si>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936 2 02 25599 05 0000 150</t>
  </si>
  <si>
    <t>000 2 02 25098 00 0000 150</t>
  </si>
  <si>
    <t>903 2 02 25098 05 0000 150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</si>
  <si>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</si>
  <si>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</si>
  <si>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</si>
  <si>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</si>
  <si>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2
к решению Шабалинской районной Думы
от                                    № 
"О внесении изменений в решение Шабалинской районной Думы от 20.12.2022№ 12/131 "О бюджете муниципального образования
Шабалинский муниципальный район
Кировской области на 2023 год и на плановый период 2024 и 2025 годов"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</si>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</sst>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_-* #,##0.000_р_._-;\-* #,##0.000_р_._-;_-* &quot;-&quot;??_р_._-;_-@_-"/>
    <numFmt numFmtId="180" formatCode="000000"/>
  </numFmts>
  <fonts count="5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vertical="top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33" borderId="0" xfId="0" applyFont="1" applyFill="1" applyAlignment="1">
      <alignment horizontal="center" wrapText="1"/>
    </xf>
    <xf numFmtId="176" fontId="6" fillId="33" borderId="11" xfId="0" applyNumberFormat="1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177" fontId="6" fillId="33" borderId="11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/>
    </xf>
    <xf numFmtId="177" fontId="7" fillId="33" borderId="11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wrapText="1"/>
    </xf>
    <xf numFmtId="2" fontId="7" fillId="33" borderId="11" xfId="0" applyNumberFormat="1" applyFont="1" applyFill="1" applyBorder="1" applyAlignment="1">
      <alignment vertical="top"/>
    </xf>
    <xf numFmtId="2" fontId="6" fillId="33" borderId="11" xfId="0" applyNumberFormat="1" applyFont="1" applyFill="1" applyBorder="1" applyAlignment="1">
      <alignment vertical="top"/>
    </xf>
    <xf numFmtId="0" fontId="6" fillId="0" borderId="0" xfId="0" applyFont="1" applyAlignment="1">
      <alignment wrapText="1"/>
    </xf>
    <xf numFmtId="2" fontId="6" fillId="33" borderId="11" xfId="0" applyNumberFormat="1" applyFont="1" applyFill="1" applyBorder="1" applyAlignment="1">
      <alignment vertical="top"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7" fillId="33" borderId="11" xfId="0" applyNumberFormat="1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49" fontId="6" fillId="33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11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wrapText="1" shrinkToFit="1"/>
    </xf>
    <xf numFmtId="0" fontId="51" fillId="0" borderId="1" xfId="33" applyNumberFormat="1" applyFont="1" applyAlignment="1" applyProtection="1">
      <alignment vertical="top" wrapText="1"/>
      <protection/>
    </xf>
    <xf numFmtId="180" fontId="0" fillId="0" borderId="11" xfId="0" applyNumberFormat="1" applyFont="1" applyBorder="1" applyAlignment="1">
      <alignment horizontal="left" wrapText="1"/>
    </xf>
    <xf numFmtId="180" fontId="50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49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justify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11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4"/>
  <sheetViews>
    <sheetView tabSelected="1" view="pageBreakPreview" zoomScaleSheetLayoutView="100" workbookViewId="0" topLeftCell="A141">
      <selection activeCell="C65" sqref="C65"/>
    </sheetView>
  </sheetViews>
  <sheetFormatPr defaultColWidth="9.00390625" defaultRowHeight="12.75"/>
  <cols>
    <col min="1" max="1" width="28.375" style="1" customWidth="1"/>
    <col min="2" max="2" width="89.00390625" style="1" customWidth="1"/>
    <col min="3" max="3" width="15.375" style="2" customWidth="1"/>
    <col min="4" max="4" width="14.125" style="1" customWidth="1"/>
    <col min="5" max="5" width="14.75390625" style="1" customWidth="1"/>
    <col min="6" max="6" width="13.375" style="1" customWidth="1"/>
    <col min="7" max="16384" width="9.125" style="1" customWidth="1"/>
  </cols>
  <sheetData>
    <row r="1" spans="1:5" ht="164.25" customHeight="1">
      <c r="A1" s="5"/>
      <c r="B1" s="19"/>
      <c r="C1" s="59" t="s">
        <v>379</v>
      </c>
      <c r="D1" s="59"/>
      <c r="E1" s="59"/>
    </row>
    <row r="2" spans="1:5" ht="19.5" customHeight="1">
      <c r="A2" s="60" t="s">
        <v>353</v>
      </c>
      <c r="B2" s="60"/>
      <c r="C2" s="60"/>
      <c r="D2" s="60"/>
      <c r="E2" s="60"/>
    </row>
    <row r="3" spans="1:5" ht="60.75" customHeight="1">
      <c r="A3" s="60" t="s">
        <v>367</v>
      </c>
      <c r="B3" s="60"/>
      <c r="C3" s="60"/>
      <c r="D3" s="60"/>
      <c r="E3" s="60"/>
    </row>
    <row r="4" spans="1:5" ht="12" customHeight="1">
      <c r="A4" s="12"/>
      <c r="B4" s="12"/>
      <c r="C4" s="12"/>
      <c r="E4" s="1" t="s">
        <v>160</v>
      </c>
    </row>
    <row r="5" spans="1:5" ht="21.75" customHeight="1">
      <c r="A5" s="62" t="s">
        <v>2</v>
      </c>
      <c r="B5" s="62" t="s">
        <v>52</v>
      </c>
      <c r="C5" s="64" t="s">
        <v>360</v>
      </c>
      <c r="D5" s="61" t="s">
        <v>359</v>
      </c>
      <c r="E5" s="61"/>
    </row>
    <row r="6" spans="1:5" ht="34.5" customHeight="1">
      <c r="A6" s="63"/>
      <c r="B6" s="63"/>
      <c r="C6" s="65"/>
      <c r="D6" s="54" t="s">
        <v>361</v>
      </c>
      <c r="E6" s="54" t="s">
        <v>368</v>
      </c>
    </row>
    <row r="7" spans="1:5" ht="25.5" customHeight="1">
      <c r="A7" s="7" t="s">
        <v>9</v>
      </c>
      <c r="B7" s="7" t="s">
        <v>57</v>
      </c>
      <c r="C7" s="8">
        <f>C8+C14+C24+C34+C37+C40+C44+C63+C70+C86+C94+C122</f>
        <v>119095.79999999999</v>
      </c>
      <c r="D7" s="8">
        <f>D8+D14+D24+D34+D37+D40+D44+D63+D70+D86+D94+D122</f>
        <v>97179.6</v>
      </c>
      <c r="E7" s="8">
        <f>E8+E14+E24+E34+E37+E40+E44+E63+E70+E86+E94+E122</f>
        <v>101438.8</v>
      </c>
    </row>
    <row r="8" spans="1:5" ht="21" customHeight="1">
      <c r="A8" s="6" t="s">
        <v>17</v>
      </c>
      <c r="B8" s="7" t="s">
        <v>10</v>
      </c>
      <c r="C8" s="8">
        <f>C9</f>
        <v>18378.8</v>
      </c>
      <c r="D8" s="8">
        <f>D9</f>
        <v>18460</v>
      </c>
      <c r="E8" s="8">
        <f>E9</f>
        <v>19068</v>
      </c>
    </row>
    <row r="9" spans="1:5" ht="22.5" customHeight="1">
      <c r="A9" s="7" t="s">
        <v>18</v>
      </c>
      <c r="B9" s="7" t="s">
        <v>3</v>
      </c>
      <c r="C9" s="8">
        <v>18378.8</v>
      </c>
      <c r="D9" s="8">
        <v>18460</v>
      </c>
      <c r="E9" s="8">
        <v>19068</v>
      </c>
    </row>
    <row r="10" spans="1:5" ht="67.5" customHeight="1" hidden="1">
      <c r="A10" s="6" t="s">
        <v>41</v>
      </c>
      <c r="B10" s="26" t="s">
        <v>280</v>
      </c>
      <c r="C10" s="15">
        <v>16051.4</v>
      </c>
      <c r="D10" s="15">
        <v>16777</v>
      </c>
      <c r="E10" s="15">
        <v>17586</v>
      </c>
    </row>
    <row r="11" spans="1:5" ht="80.25" customHeight="1" hidden="1">
      <c r="A11" s="6" t="s">
        <v>101</v>
      </c>
      <c r="B11" s="11" t="s">
        <v>102</v>
      </c>
      <c r="C11" s="15">
        <v>36</v>
      </c>
      <c r="D11" s="15">
        <v>36</v>
      </c>
      <c r="E11" s="15">
        <v>36</v>
      </c>
    </row>
    <row r="12" spans="1:5" ht="36" customHeight="1" hidden="1">
      <c r="A12" s="27" t="s">
        <v>53</v>
      </c>
      <c r="B12" s="11" t="s">
        <v>103</v>
      </c>
      <c r="C12" s="15">
        <v>42</v>
      </c>
      <c r="D12" s="15">
        <v>42</v>
      </c>
      <c r="E12" s="15">
        <v>42</v>
      </c>
    </row>
    <row r="13" spans="1:5" ht="80.25" customHeight="1" hidden="1">
      <c r="A13" s="6" t="s">
        <v>77</v>
      </c>
      <c r="B13" s="11" t="s">
        <v>281</v>
      </c>
      <c r="C13" s="15"/>
      <c r="D13" s="15"/>
      <c r="E13" s="15"/>
    </row>
    <row r="14" spans="1:5" ht="40.5" customHeight="1">
      <c r="A14" s="28" t="s">
        <v>121</v>
      </c>
      <c r="B14" s="29" t="s">
        <v>120</v>
      </c>
      <c r="C14" s="8">
        <f>C15</f>
        <v>9152.6</v>
      </c>
      <c r="D14" s="8">
        <f>D15</f>
        <v>9547.8</v>
      </c>
      <c r="E14" s="8">
        <f>E15</f>
        <v>10077.3</v>
      </c>
    </row>
    <row r="15" spans="1:5" ht="42.75" customHeight="1">
      <c r="A15" s="27" t="s">
        <v>237</v>
      </c>
      <c r="B15" s="26" t="s">
        <v>122</v>
      </c>
      <c r="C15" s="15">
        <v>9152.6</v>
      </c>
      <c r="D15" s="15">
        <v>9547.8</v>
      </c>
      <c r="E15" s="15">
        <v>10077.3</v>
      </c>
    </row>
    <row r="16" spans="1:5" ht="51" customHeight="1" hidden="1">
      <c r="A16" s="30" t="s">
        <v>233</v>
      </c>
      <c r="B16" s="11" t="s">
        <v>129</v>
      </c>
      <c r="C16" s="15">
        <f>C17</f>
        <v>3970.4</v>
      </c>
      <c r="D16" s="15">
        <f>D17</f>
        <v>3995.4</v>
      </c>
      <c r="E16" s="15">
        <f>E17</f>
        <v>3983.4</v>
      </c>
    </row>
    <row r="17" spans="1:5" ht="45.75" customHeight="1" hidden="1">
      <c r="A17" s="30" t="s">
        <v>225</v>
      </c>
      <c r="B17" s="11" t="s">
        <v>223</v>
      </c>
      <c r="C17" s="15">
        <v>3970.4</v>
      </c>
      <c r="D17" s="15">
        <v>3995.4</v>
      </c>
      <c r="E17" s="15">
        <v>3983.4</v>
      </c>
    </row>
    <row r="18" spans="1:5" ht="65.25" customHeight="1" hidden="1">
      <c r="A18" s="30" t="s">
        <v>234</v>
      </c>
      <c r="B18" s="11" t="s">
        <v>130</v>
      </c>
      <c r="C18" s="15">
        <f>C19</f>
        <v>22</v>
      </c>
      <c r="D18" s="15">
        <f>D19</f>
        <v>22.4</v>
      </c>
      <c r="E18" s="15">
        <f>E19</f>
        <v>23</v>
      </c>
    </row>
    <row r="19" spans="1:5" ht="99.75" customHeight="1" hidden="1">
      <c r="A19" s="30" t="s">
        <v>226</v>
      </c>
      <c r="B19" s="11" t="s">
        <v>224</v>
      </c>
      <c r="C19" s="15">
        <v>22</v>
      </c>
      <c r="D19" s="15">
        <v>22.4</v>
      </c>
      <c r="E19" s="15">
        <v>23</v>
      </c>
    </row>
    <row r="20" spans="1:5" ht="51" customHeight="1" hidden="1">
      <c r="A20" s="30" t="s">
        <v>235</v>
      </c>
      <c r="B20" s="11" t="s">
        <v>131</v>
      </c>
      <c r="C20" s="15">
        <f>C21</f>
        <v>5287</v>
      </c>
      <c r="D20" s="15">
        <f>D21</f>
        <v>5407.6</v>
      </c>
      <c r="E20" s="15">
        <f>E21</f>
        <v>5552.1</v>
      </c>
    </row>
    <row r="21" spans="1:5" ht="83.25" customHeight="1" hidden="1">
      <c r="A21" s="30" t="s">
        <v>227</v>
      </c>
      <c r="B21" s="11" t="s">
        <v>229</v>
      </c>
      <c r="C21" s="15">
        <v>5287</v>
      </c>
      <c r="D21" s="15">
        <v>5407.6</v>
      </c>
      <c r="E21" s="15">
        <v>5552.1</v>
      </c>
    </row>
    <row r="22" spans="1:5" ht="45.75" customHeight="1" hidden="1">
      <c r="A22" s="30" t="s">
        <v>236</v>
      </c>
      <c r="B22" s="11" t="s">
        <v>132</v>
      </c>
      <c r="C22" s="15">
        <f>C23</f>
        <v>-497.9</v>
      </c>
      <c r="D22" s="15">
        <f>D23</f>
        <v>-495.1</v>
      </c>
      <c r="E22" s="15">
        <f>E23</f>
        <v>-511.2</v>
      </c>
    </row>
    <row r="23" spans="1:5" ht="85.5" customHeight="1" hidden="1">
      <c r="A23" s="30" t="s">
        <v>228</v>
      </c>
      <c r="B23" s="11" t="s">
        <v>230</v>
      </c>
      <c r="C23" s="15">
        <v>-497.9</v>
      </c>
      <c r="D23" s="15">
        <v>-495.1</v>
      </c>
      <c r="E23" s="15">
        <v>-511.2</v>
      </c>
    </row>
    <row r="24" spans="1:5" ht="24" customHeight="1">
      <c r="A24" s="7" t="s">
        <v>51</v>
      </c>
      <c r="B24" s="31" t="s">
        <v>20</v>
      </c>
      <c r="C24" s="8">
        <f>C25+C30+C32</f>
        <v>46975</v>
      </c>
      <c r="D24" s="8">
        <f>D25+D30+D32</f>
        <v>49710</v>
      </c>
      <c r="E24" s="8">
        <f>E25+E30+E32</f>
        <v>52670</v>
      </c>
    </row>
    <row r="25" spans="1:5" ht="30.75" customHeight="1">
      <c r="A25" s="6" t="s">
        <v>47</v>
      </c>
      <c r="B25" s="32" t="s">
        <v>48</v>
      </c>
      <c r="C25" s="15">
        <v>45320</v>
      </c>
      <c r="D25" s="15">
        <v>48000</v>
      </c>
      <c r="E25" s="15">
        <v>50900</v>
      </c>
    </row>
    <row r="26" spans="1:5" ht="34.5" customHeight="1" hidden="1">
      <c r="A26" s="6" t="s">
        <v>117</v>
      </c>
      <c r="B26" s="32" t="s">
        <v>49</v>
      </c>
      <c r="C26" s="15">
        <f>C27</f>
        <v>28100</v>
      </c>
      <c r="D26" s="15">
        <f>D27</f>
        <v>29000</v>
      </c>
      <c r="E26" s="15">
        <f>E27</f>
        <v>30500</v>
      </c>
    </row>
    <row r="27" spans="1:5" ht="32.25" customHeight="1" hidden="1">
      <c r="A27" s="6" t="s">
        <v>63</v>
      </c>
      <c r="B27" s="32" t="s">
        <v>49</v>
      </c>
      <c r="C27" s="15">
        <v>28100</v>
      </c>
      <c r="D27" s="15">
        <v>29000</v>
      </c>
      <c r="E27" s="17">
        <v>30500</v>
      </c>
    </row>
    <row r="28" spans="1:5" ht="42.75" customHeight="1" hidden="1">
      <c r="A28" s="6" t="s">
        <v>118</v>
      </c>
      <c r="B28" s="32" t="s">
        <v>50</v>
      </c>
      <c r="C28" s="15">
        <f>C29</f>
        <v>6000</v>
      </c>
      <c r="D28" s="15">
        <f>D29</f>
        <v>6500</v>
      </c>
      <c r="E28" s="15">
        <f>E29</f>
        <v>6500</v>
      </c>
    </row>
    <row r="29" spans="1:5" ht="66.75" customHeight="1" hidden="1">
      <c r="A29" s="6" t="s">
        <v>61</v>
      </c>
      <c r="B29" s="32" t="s">
        <v>162</v>
      </c>
      <c r="C29" s="15">
        <v>6000</v>
      </c>
      <c r="D29" s="15">
        <v>6500</v>
      </c>
      <c r="E29" s="17">
        <v>6500</v>
      </c>
    </row>
    <row r="30" spans="1:5" ht="22.5" customHeight="1">
      <c r="A30" s="6" t="s">
        <v>119</v>
      </c>
      <c r="B30" s="6" t="s">
        <v>6</v>
      </c>
      <c r="C30" s="15">
        <v>505</v>
      </c>
      <c r="D30" s="15">
        <v>510</v>
      </c>
      <c r="E30" s="15">
        <v>520</v>
      </c>
    </row>
    <row r="31" spans="1:5" ht="15" customHeight="1" hidden="1">
      <c r="A31" s="6" t="s">
        <v>62</v>
      </c>
      <c r="B31" s="6" t="s">
        <v>6</v>
      </c>
      <c r="C31" s="15">
        <f>210+134.6</f>
        <v>344.6</v>
      </c>
      <c r="D31" s="15">
        <v>215</v>
      </c>
      <c r="E31" s="15">
        <v>225</v>
      </c>
    </row>
    <row r="32" spans="1:5" ht="19.5" customHeight="1">
      <c r="A32" s="6" t="s">
        <v>113</v>
      </c>
      <c r="B32" s="6" t="s">
        <v>114</v>
      </c>
      <c r="C32" s="15">
        <v>1150</v>
      </c>
      <c r="D32" s="15">
        <v>1200</v>
      </c>
      <c r="E32" s="15">
        <v>1250</v>
      </c>
    </row>
    <row r="33" spans="1:5" ht="38.25" customHeight="1" hidden="1">
      <c r="A33" s="6" t="s">
        <v>115</v>
      </c>
      <c r="B33" s="6" t="s">
        <v>116</v>
      </c>
      <c r="C33" s="15">
        <v>1240</v>
      </c>
      <c r="D33" s="15">
        <v>1270</v>
      </c>
      <c r="E33" s="15">
        <v>1310</v>
      </c>
    </row>
    <row r="34" spans="1:5" ht="22.5" customHeight="1">
      <c r="A34" s="7" t="s">
        <v>23</v>
      </c>
      <c r="B34" s="7" t="s">
        <v>24</v>
      </c>
      <c r="C34" s="8">
        <f>C35</f>
        <v>7055</v>
      </c>
      <c r="D34" s="8">
        <f>D35</f>
        <v>7097</v>
      </c>
      <c r="E34" s="8">
        <f>E35</f>
        <v>7218</v>
      </c>
    </row>
    <row r="35" spans="1:5" ht="20.25" customHeight="1">
      <c r="A35" s="6" t="s">
        <v>25</v>
      </c>
      <c r="B35" s="6" t="s">
        <v>30</v>
      </c>
      <c r="C35" s="15">
        <v>7055</v>
      </c>
      <c r="D35" s="15">
        <v>7097</v>
      </c>
      <c r="E35" s="15">
        <v>7218</v>
      </c>
    </row>
    <row r="36" spans="1:5" ht="33.75" customHeight="1" hidden="1">
      <c r="A36" s="6" t="s">
        <v>26</v>
      </c>
      <c r="B36" s="6" t="s">
        <v>31</v>
      </c>
      <c r="C36" s="15">
        <v>6350</v>
      </c>
      <c r="D36" s="15">
        <v>6360</v>
      </c>
      <c r="E36" s="15">
        <v>6370</v>
      </c>
    </row>
    <row r="37" spans="1:5" ht="17.25" customHeight="1">
      <c r="A37" s="7" t="s">
        <v>15</v>
      </c>
      <c r="B37" s="7" t="s">
        <v>14</v>
      </c>
      <c r="C37" s="8">
        <f>C38</f>
        <v>1000</v>
      </c>
      <c r="D37" s="8">
        <f>D38</f>
        <v>1050</v>
      </c>
      <c r="E37" s="8">
        <f>E38</f>
        <v>1080</v>
      </c>
    </row>
    <row r="38" spans="1:5" ht="33.75" customHeight="1">
      <c r="A38" s="6" t="s">
        <v>22</v>
      </c>
      <c r="B38" s="6" t="s">
        <v>19</v>
      </c>
      <c r="C38" s="15">
        <v>1000</v>
      </c>
      <c r="D38" s="15">
        <v>1050</v>
      </c>
      <c r="E38" s="15">
        <v>1080</v>
      </c>
    </row>
    <row r="39" spans="1:5" ht="34.5" customHeight="1" hidden="1">
      <c r="A39" s="6" t="s">
        <v>21</v>
      </c>
      <c r="B39" s="6" t="s">
        <v>42</v>
      </c>
      <c r="C39" s="15">
        <v>710</v>
      </c>
      <c r="D39" s="15">
        <v>720</v>
      </c>
      <c r="E39" s="15">
        <v>730</v>
      </c>
    </row>
    <row r="40" spans="1:5" ht="31.5" customHeight="1" hidden="1">
      <c r="A40" s="28" t="s">
        <v>46</v>
      </c>
      <c r="B40" s="7" t="s">
        <v>45</v>
      </c>
      <c r="C40" s="8">
        <f>C41</f>
        <v>0</v>
      </c>
      <c r="D40" s="15"/>
      <c r="E40" s="15"/>
    </row>
    <row r="41" spans="1:5" ht="24.75" customHeight="1" hidden="1">
      <c r="A41" s="27" t="s">
        <v>124</v>
      </c>
      <c r="B41" s="26" t="s">
        <v>123</v>
      </c>
      <c r="C41" s="15">
        <f>C42</f>
        <v>0</v>
      </c>
      <c r="D41" s="15"/>
      <c r="E41" s="15"/>
    </row>
    <row r="42" spans="1:5" ht="51.75" customHeight="1" hidden="1">
      <c r="A42" s="27" t="s">
        <v>127</v>
      </c>
      <c r="B42" s="26" t="s">
        <v>125</v>
      </c>
      <c r="C42" s="15">
        <f>C43</f>
        <v>0</v>
      </c>
      <c r="D42" s="15"/>
      <c r="E42" s="15"/>
    </row>
    <row r="43" spans="1:5" ht="1.5" customHeight="1" hidden="1">
      <c r="A43" s="27" t="s">
        <v>128</v>
      </c>
      <c r="B43" s="26" t="s">
        <v>126</v>
      </c>
      <c r="C43" s="15"/>
      <c r="D43" s="15"/>
      <c r="E43" s="15"/>
    </row>
    <row r="44" spans="1:5" ht="36" customHeight="1">
      <c r="A44" s="7" t="s">
        <v>16</v>
      </c>
      <c r="B44" s="7" t="s">
        <v>7</v>
      </c>
      <c r="C44" s="8">
        <f>C45+C47+C60</f>
        <v>2440</v>
      </c>
      <c r="D44" s="8">
        <f>D45+D47+D60</f>
        <v>2440</v>
      </c>
      <c r="E44" s="8">
        <f>E45+E47+E60</f>
        <v>2440</v>
      </c>
    </row>
    <row r="45" spans="1:5" ht="69" customHeight="1" hidden="1">
      <c r="A45" s="33" t="s">
        <v>32</v>
      </c>
      <c r="B45" s="33" t="s">
        <v>34</v>
      </c>
      <c r="C45" s="15">
        <f>C46</f>
        <v>0</v>
      </c>
      <c r="D45" s="13">
        <f>D46</f>
        <v>0</v>
      </c>
      <c r="E45" s="13">
        <f>E46</f>
        <v>0</v>
      </c>
    </row>
    <row r="46" spans="1:5" ht="1.5" customHeight="1" hidden="1">
      <c r="A46" s="33" t="s">
        <v>64</v>
      </c>
      <c r="B46" s="33" t="s">
        <v>35</v>
      </c>
      <c r="C46" s="15"/>
      <c r="D46" s="13"/>
      <c r="E46" s="13"/>
    </row>
    <row r="47" spans="1:5" ht="65.25" customHeight="1">
      <c r="A47" s="6" t="s">
        <v>86</v>
      </c>
      <c r="B47" s="6" t="s">
        <v>54</v>
      </c>
      <c r="C47" s="15">
        <v>2440</v>
      </c>
      <c r="D47" s="15">
        <v>2440</v>
      </c>
      <c r="E47" s="15">
        <v>2440</v>
      </c>
    </row>
    <row r="48" spans="1:5" ht="51" customHeight="1" hidden="1">
      <c r="A48" s="6" t="s">
        <v>65</v>
      </c>
      <c r="B48" s="6" t="s">
        <v>43</v>
      </c>
      <c r="C48" s="15">
        <f>C49+C50+C51+C52+C53</f>
        <v>1395</v>
      </c>
      <c r="D48" s="15">
        <f>D49+D50+D51+D52+D53</f>
        <v>1395</v>
      </c>
      <c r="E48" s="15">
        <f>E49+E50+E51+E52+E53</f>
        <v>1395</v>
      </c>
    </row>
    <row r="49" spans="1:5" ht="66" customHeight="1" hidden="1">
      <c r="A49" s="6" t="s">
        <v>169</v>
      </c>
      <c r="B49" s="24" t="s">
        <v>170</v>
      </c>
      <c r="C49" s="15">
        <v>630</v>
      </c>
      <c r="D49" s="15">
        <v>630</v>
      </c>
      <c r="E49" s="15">
        <v>630</v>
      </c>
    </row>
    <row r="50" spans="1:5" ht="65.25" customHeight="1" hidden="1">
      <c r="A50" s="6" t="s">
        <v>152</v>
      </c>
      <c r="B50" s="6" t="s">
        <v>139</v>
      </c>
      <c r="C50" s="15"/>
      <c r="D50" s="15"/>
      <c r="E50" s="15"/>
    </row>
    <row r="51" spans="1:5" ht="69.75" customHeight="1" hidden="1">
      <c r="A51" s="6" t="s">
        <v>153</v>
      </c>
      <c r="B51" s="6" t="s">
        <v>139</v>
      </c>
      <c r="C51" s="15"/>
      <c r="D51" s="15"/>
      <c r="E51" s="15"/>
    </row>
    <row r="52" spans="1:5" ht="66" customHeight="1" hidden="1">
      <c r="A52" s="6" t="s">
        <v>154</v>
      </c>
      <c r="B52" s="6" t="s">
        <v>139</v>
      </c>
      <c r="C52" s="15"/>
      <c r="D52" s="15"/>
      <c r="E52" s="15"/>
    </row>
    <row r="53" spans="1:5" ht="70.5" customHeight="1" hidden="1">
      <c r="A53" s="6" t="s">
        <v>151</v>
      </c>
      <c r="B53" s="6" t="s">
        <v>140</v>
      </c>
      <c r="C53" s="15">
        <v>765</v>
      </c>
      <c r="D53" s="15">
        <v>765</v>
      </c>
      <c r="E53" s="15">
        <v>765</v>
      </c>
    </row>
    <row r="54" spans="1:5" ht="71.25" customHeight="1" hidden="1">
      <c r="A54" s="6" t="s">
        <v>58</v>
      </c>
      <c r="B54" s="6" t="s">
        <v>55</v>
      </c>
      <c r="C54" s="15">
        <f>C55</f>
        <v>0</v>
      </c>
      <c r="D54" s="15">
        <f>D55</f>
        <v>0</v>
      </c>
      <c r="E54" s="15">
        <f>E55</f>
        <v>0</v>
      </c>
    </row>
    <row r="55" spans="1:5" ht="66.75" customHeight="1" hidden="1">
      <c r="A55" s="6" t="s">
        <v>66</v>
      </c>
      <c r="B55" s="6" t="s">
        <v>94</v>
      </c>
      <c r="C55" s="15"/>
      <c r="D55" s="15"/>
      <c r="E55" s="15"/>
    </row>
    <row r="56" spans="1:5" ht="72" customHeight="1" hidden="1">
      <c r="A56" s="6" t="s">
        <v>67</v>
      </c>
      <c r="B56" s="24" t="s">
        <v>297</v>
      </c>
      <c r="C56" s="15">
        <f>C57</f>
        <v>600</v>
      </c>
      <c r="D56" s="15">
        <f>D57</f>
        <v>600</v>
      </c>
      <c r="E56" s="15">
        <f>E57</f>
        <v>600</v>
      </c>
    </row>
    <row r="57" spans="1:5" ht="48" customHeight="1" hidden="1">
      <c r="A57" s="6" t="s">
        <v>68</v>
      </c>
      <c r="B57" s="6" t="s">
        <v>69</v>
      </c>
      <c r="C57" s="15">
        <v>600</v>
      </c>
      <c r="D57" s="15">
        <v>600</v>
      </c>
      <c r="E57" s="15">
        <v>600</v>
      </c>
    </row>
    <row r="58" spans="1:5" ht="38.25" customHeight="1" hidden="1">
      <c r="A58" s="6" t="s">
        <v>261</v>
      </c>
      <c r="B58" s="25" t="s">
        <v>260</v>
      </c>
      <c r="C58" s="15">
        <f>C59</f>
        <v>81.5</v>
      </c>
      <c r="D58" s="15">
        <f>D59</f>
        <v>81.5</v>
      </c>
      <c r="E58" s="15">
        <f>E59</f>
        <v>84.46</v>
      </c>
    </row>
    <row r="59" spans="1:5" ht="36.75" customHeight="1" hidden="1">
      <c r="A59" s="6" t="s">
        <v>263</v>
      </c>
      <c r="B59" s="25" t="s">
        <v>262</v>
      </c>
      <c r="C59" s="15">
        <v>81.5</v>
      </c>
      <c r="D59" s="15">
        <v>81.5</v>
      </c>
      <c r="E59" s="15">
        <f>81.5+2.96</f>
        <v>84.46</v>
      </c>
    </row>
    <row r="60" spans="1:5" ht="33" customHeight="1" hidden="1">
      <c r="A60" s="6" t="s">
        <v>59</v>
      </c>
      <c r="B60" s="6" t="s">
        <v>56</v>
      </c>
      <c r="C60" s="15">
        <f>C61</f>
        <v>0</v>
      </c>
      <c r="D60" s="15"/>
      <c r="E60" s="15"/>
    </row>
    <row r="61" spans="1:5" ht="34.5" customHeight="1" hidden="1">
      <c r="A61" s="6" t="s">
        <v>70</v>
      </c>
      <c r="B61" s="6" t="s">
        <v>75</v>
      </c>
      <c r="C61" s="15">
        <f>C62</f>
        <v>0</v>
      </c>
      <c r="D61" s="15"/>
      <c r="E61" s="15"/>
    </row>
    <row r="62" spans="1:5" ht="33" customHeight="1" hidden="1">
      <c r="A62" s="6" t="s">
        <v>71</v>
      </c>
      <c r="B62" s="6" t="s">
        <v>76</v>
      </c>
      <c r="C62" s="15"/>
      <c r="D62" s="15"/>
      <c r="E62" s="15"/>
    </row>
    <row r="63" spans="1:5" ht="24" customHeight="1">
      <c r="A63" s="7" t="s">
        <v>11</v>
      </c>
      <c r="B63" s="7" t="s">
        <v>8</v>
      </c>
      <c r="C63" s="8">
        <f>C64</f>
        <v>685.4</v>
      </c>
      <c r="D63" s="8">
        <f>D64</f>
        <v>21.3</v>
      </c>
      <c r="E63" s="8">
        <f>E64</f>
        <v>21.3</v>
      </c>
    </row>
    <row r="64" spans="1:5" ht="27" customHeight="1">
      <c r="A64" s="6" t="s">
        <v>90</v>
      </c>
      <c r="B64" s="6" t="s">
        <v>4</v>
      </c>
      <c r="C64" s="15">
        <f>21.3+664.1</f>
        <v>685.4</v>
      </c>
      <c r="D64" s="15">
        <v>21.3</v>
      </c>
      <c r="E64" s="15">
        <v>21.3</v>
      </c>
    </row>
    <row r="65" spans="1:5" ht="0.75" customHeight="1">
      <c r="A65" s="27" t="s">
        <v>87</v>
      </c>
      <c r="B65" s="26" t="s">
        <v>91</v>
      </c>
      <c r="C65" s="15">
        <v>11.4</v>
      </c>
      <c r="D65" s="15">
        <v>11.4</v>
      </c>
      <c r="E65" s="15">
        <v>11.4</v>
      </c>
    </row>
    <row r="66" spans="1:5" ht="33" customHeight="1" hidden="1">
      <c r="A66" s="27" t="s">
        <v>88</v>
      </c>
      <c r="B66" s="26" t="s">
        <v>92</v>
      </c>
      <c r="C66" s="15"/>
      <c r="D66" s="15"/>
      <c r="E66" s="15"/>
    </row>
    <row r="67" spans="1:5" ht="30.75" customHeight="1" hidden="1">
      <c r="A67" s="27" t="s">
        <v>89</v>
      </c>
      <c r="B67" s="26" t="s">
        <v>93</v>
      </c>
      <c r="C67" s="15">
        <v>12.8</v>
      </c>
      <c r="D67" s="15">
        <v>12.8</v>
      </c>
      <c r="E67" s="15">
        <v>12.8</v>
      </c>
    </row>
    <row r="68" spans="1:5" ht="14.25" customHeight="1" hidden="1">
      <c r="A68" s="27" t="s">
        <v>231</v>
      </c>
      <c r="B68" s="11" t="s">
        <v>232</v>
      </c>
      <c r="C68" s="15"/>
      <c r="D68" s="15"/>
      <c r="E68" s="15"/>
    </row>
    <row r="69" spans="1:5" ht="14.25" customHeight="1" hidden="1">
      <c r="A69" s="27" t="s">
        <v>184</v>
      </c>
      <c r="B69" s="11" t="s">
        <v>185</v>
      </c>
      <c r="C69" s="15"/>
      <c r="D69" s="15"/>
      <c r="E69" s="15"/>
    </row>
    <row r="70" spans="1:5" ht="33" customHeight="1">
      <c r="A70" s="7" t="s">
        <v>36</v>
      </c>
      <c r="B70" s="29" t="s">
        <v>78</v>
      </c>
      <c r="C70" s="8">
        <f>C71+C76</f>
        <v>10485</v>
      </c>
      <c r="D70" s="8">
        <f>D71+D76</f>
        <v>8500</v>
      </c>
      <c r="E70" s="8">
        <f>E71+E76</f>
        <v>8505</v>
      </c>
    </row>
    <row r="71" spans="1:5" ht="21" customHeight="1">
      <c r="A71" s="6" t="s">
        <v>79</v>
      </c>
      <c r="B71" s="11" t="s">
        <v>80</v>
      </c>
      <c r="C71" s="15">
        <v>8095</v>
      </c>
      <c r="D71" s="15">
        <v>8100</v>
      </c>
      <c r="E71" s="15">
        <v>8105</v>
      </c>
    </row>
    <row r="72" spans="1:5" ht="23.25" customHeight="1" hidden="1">
      <c r="A72" s="6" t="s">
        <v>85</v>
      </c>
      <c r="B72" s="11" t="s">
        <v>81</v>
      </c>
      <c r="C72" s="15">
        <f>C73+C74+C75</f>
        <v>7890</v>
      </c>
      <c r="D72" s="15">
        <f>D73+D74</f>
        <v>7890</v>
      </c>
      <c r="E72" s="15">
        <f>E73+E74</f>
        <v>7890</v>
      </c>
    </row>
    <row r="73" spans="1:5" ht="31.5" customHeight="1" hidden="1">
      <c r="A73" s="6" t="s">
        <v>99</v>
      </c>
      <c r="B73" s="11" t="s">
        <v>82</v>
      </c>
      <c r="C73" s="15">
        <v>90</v>
      </c>
      <c r="D73" s="15">
        <v>90</v>
      </c>
      <c r="E73" s="15">
        <v>90</v>
      </c>
    </row>
    <row r="74" spans="1:5" ht="42" customHeight="1" hidden="1">
      <c r="A74" s="6" t="s">
        <v>100</v>
      </c>
      <c r="B74" s="11" t="s">
        <v>82</v>
      </c>
      <c r="C74" s="15">
        <v>7800</v>
      </c>
      <c r="D74" s="15">
        <v>7800</v>
      </c>
      <c r="E74" s="15">
        <v>7800</v>
      </c>
    </row>
    <row r="75" spans="1:5" ht="9" customHeight="1" hidden="1">
      <c r="A75" s="6" t="s">
        <v>177</v>
      </c>
      <c r="B75" s="11" t="s">
        <v>82</v>
      </c>
      <c r="C75" s="15"/>
      <c r="D75" s="15"/>
      <c r="E75" s="15"/>
    </row>
    <row r="76" spans="1:5" ht="19.5" customHeight="1">
      <c r="A76" s="6" t="s">
        <v>83</v>
      </c>
      <c r="B76" s="10" t="s">
        <v>84</v>
      </c>
      <c r="C76" s="15">
        <f>390+2000</f>
        <v>2390</v>
      </c>
      <c r="D76" s="15">
        <v>400</v>
      </c>
      <c r="E76" s="15">
        <v>400</v>
      </c>
    </row>
    <row r="77" spans="1:5" ht="36" customHeight="1" hidden="1">
      <c r="A77" s="10" t="s">
        <v>98</v>
      </c>
      <c r="B77" s="11" t="s">
        <v>97</v>
      </c>
      <c r="C77" s="15">
        <f>C78+C80+C79</f>
        <v>480</v>
      </c>
      <c r="D77" s="15">
        <f>D78+D80+D79</f>
        <v>480</v>
      </c>
      <c r="E77" s="15">
        <f>E78+E80+E79</f>
        <v>480</v>
      </c>
    </row>
    <row r="78" spans="1:5" ht="34.5" customHeight="1" hidden="1">
      <c r="A78" s="6" t="s">
        <v>112</v>
      </c>
      <c r="B78" s="11" t="s">
        <v>95</v>
      </c>
      <c r="C78" s="15"/>
      <c r="D78" s="13"/>
      <c r="E78" s="13"/>
    </row>
    <row r="79" spans="1:5" ht="27" customHeight="1" hidden="1">
      <c r="A79" s="6" t="s">
        <v>168</v>
      </c>
      <c r="B79" s="11" t="s">
        <v>95</v>
      </c>
      <c r="C79" s="15"/>
      <c r="D79" s="13"/>
      <c r="E79" s="13"/>
    </row>
    <row r="80" spans="1:5" ht="34.5" customHeight="1" hidden="1">
      <c r="A80" s="6" t="s">
        <v>96</v>
      </c>
      <c r="B80" s="11" t="s">
        <v>95</v>
      </c>
      <c r="C80" s="15">
        <f>480</f>
        <v>480</v>
      </c>
      <c r="D80" s="15">
        <v>480</v>
      </c>
      <c r="E80" s="15">
        <v>480</v>
      </c>
    </row>
    <row r="81" spans="1:5" ht="30" customHeight="1" hidden="1">
      <c r="A81" s="6" t="s">
        <v>104</v>
      </c>
      <c r="B81" s="11" t="s">
        <v>105</v>
      </c>
      <c r="C81" s="15">
        <f>C82+C83+C84+C85</f>
        <v>1000</v>
      </c>
      <c r="D81" s="13">
        <f>D82+D83+D84+D85</f>
        <v>0</v>
      </c>
      <c r="E81" s="13">
        <f>E82+E83+E84+E85</f>
        <v>0</v>
      </c>
    </row>
    <row r="82" spans="1:5" ht="24.75" customHeight="1" hidden="1">
      <c r="A82" s="6" t="s">
        <v>158</v>
      </c>
      <c r="B82" s="11" t="s">
        <v>107</v>
      </c>
      <c r="C82" s="15"/>
      <c r="D82" s="14"/>
      <c r="E82" s="14"/>
    </row>
    <row r="83" spans="1:5" ht="19.5" customHeight="1" hidden="1">
      <c r="A83" s="6" t="s">
        <v>157</v>
      </c>
      <c r="B83" s="11" t="s">
        <v>107</v>
      </c>
      <c r="C83" s="15"/>
      <c r="D83" s="14"/>
      <c r="E83" s="14"/>
    </row>
    <row r="84" spans="1:5" ht="24.75" customHeight="1" hidden="1">
      <c r="A84" s="6" t="s">
        <v>178</v>
      </c>
      <c r="B84" s="11" t="s">
        <v>107</v>
      </c>
      <c r="C84" s="15"/>
      <c r="D84" s="14"/>
      <c r="E84" s="14"/>
    </row>
    <row r="85" spans="1:5" ht="13.5" customHeight="1" hidden="1">
      <c r="A85" s="6" t="s">
        <v>106</v>
      </c>
      <c r="B85" s="11" t="s">
        <v>107</v>
      </c>
      <c r="C85" s="15">
        <f>700+300</f>
        <v>1000</v>
      </c>
      <c r="D85" s="14"/>
      <c r="E85" s="14"/>
    </row>
    <row r="86" spans="1:5" ht="30.75" customHeight="1">
      <c r="A86" s="34" t="s">
        <v>28</v>
      </c>
      <c r="B86" s="34" t="s">
        <v>29</v>
      </c>
      <c r="C86" s="8">
        <f>C90+C87</f>
        <v>20780</v>
      </c>
      <c r="D86" s="8">
        <f>D90+D87</f>
        <v>25</v>
      </c>
      <c r="E86" s="8">
        <f>E90+E87</f>
        <v>30</v>
      </c>
    </row>
    <row r="87" spans="1:5" ht="66.75" customHeight="1">
      <c r="A87" s="35" t="s">
        <v>141</v>
      </c>
      <c r="B87" s="25" t="s">
        <v>273</v>
      </c>
      <c r="C87" s="15">
        <f>655+14000+5100+1000</f>
        <v>20755</v>
      </c>
      <c r="D87" s="15">
        <f>D88</f>
        <v>0</v>
      </c>
      <c r="E87" s="15">
        <f>E88</f>
        <v>0</v>
      </c>
    </row>
    <row r="88" spans="1:5" ht="27" customHeight="1" hidden="1">
      <c r="A88" s="35" t="s">
        <v>257</v>
      </c>
      <c r="B88" s="25" t="s">
        <v>258</v>
      </c>
      <c r="C88" s="15"/>
      <c r="D88" s="15">
        <f>D89</f>
        <v>0</v>
      </c>
      <c r="E88" s="15">
        <f>E89</f>
        <v>0</v>
      </c>
    </row>
    <row r="89" spans="1:5" ht="30.75" customHeight="1" hidden="1">
      <c r="A89" s="35" t="s">
        <v>272</v>
      </c>
      <c r="B89" s="25" t="s">
        <v>274</v>
      </c>
      <c r="C89" s="15"/>
      <c r="D89" s="15"/>
      <c r="E89" s="15"/>
    </row>
    <row r="90" spans="1:5" ht="51.75" customHeight="1">
      <c r="A90" s="35" t="s">
        <v>60</v>
      </c>
      <c r="B90" s="35" t="s">
        <v>73</v>
      </c>
      <c r="C90" s="21">
        <v>25</v>
      </c>
      <c r="D90" s="13">
        <v>25</v>
      </c>
      <c r="E90" s="13">
        <v>30</v>
      </c>
    </row>
    <row r="91" spans="1:5" ht="0.75" customHeight="1">
      <c r="A91" s="35" t="s">
        <v>72</v>
      </c>
      <c r="B91" s="35" t="s">
        <v>74</v>
      </c>
      <c r="C91" s="21">
        <f>C93+C92</f>
        <v>35</v>
      </c>
      <c r="D91" s="13">
        <f>D93</f>
        <v>50</v>
      </c>
      <c r="E91" s="13">
        <f>E93</f>
        <v>250</v>
      </c>
    </row>
    <row r="92" spans="1:5" ht="33.75" customHeight="1" hidden="1">
      <c r="A92" s="35" t="s">
        <v>255</v>
      </c>
      <c r="B92" s="35" t="s">
        <v>256</v>
      </c>
      <c r="C92" s="21"/>
      <c r="D92" s="13"/>
      <c r="E92" s="13"/>
    </row>
    <row r="93" spans="1:5" ht="37.5" customHeight="1" hidden="1">
      <c r="A93" s="35" t="s">
        <v>161</v>
      </c>
      <c r="B93" s="35" t="s">
        <v>163</v>
      </c>
      <c r="C93" s="21">
        <v>35</v>
      </c>
      <c r="D93" s="13">
        <v>50</v>
      </c>
      <c r="E93" s="13">
        <v>250</v>
      </c>
    </row>
    <row r="94" spans="1:5" ht="27" customHeight="1">
      <c r="A94" s="7" t="s">
        <v>13</v>
      </c>
      <c r="B94" s="7" t="s">
        <v>12</v>
      </c>
      <c r="C94" s="20">
        <f>C95+C120</f>
        <v>1271.1</v>
      </c>
      <c r="D94" s="20">
        <f>D95+D120</f>
        <v>328.5</v>
      </c>
      <c r="E94" s="20">
        <f>E95+E120</f>
        <v>329.2</v>
      </c>
    </row>
    <row r="95" spans="1:5" ht="39" customHeight="1">
      <c r="A95" s="6" t="s">
        <v>271</v>
      </c>
      <c r="B95" s="24" t="s">
        <v>270</v>
      </c>
      <c r="C95" s="21">
        <v>72.1</v>
      </c>
      <c r="D95" s="21">
        <v>78.5</v>
      </c>
      <c r="E95" s="21">
        <v>79.2</v>
      </c>
    </row>
    <row r="96" spans="1:5" ht="56.25" customHeight="1" hidden="1">
      <c r="A96" s="6" t="s">
        <v>269</v>
      </c>
      <c r="B96" s="25" t="s">
        <v>268</v>
      </c>
      <c r="C96" s="21">
        <f>C98+C97</f>
        <v>7.1</v>
      </c>
      <c r="D96" s="21">
        <f>D98+D97</f>
        <v>6.6</v>
      </c>
      <c r="E96" s="21">
        <f>E98+E97</f>
        <v>6.3</v>
      </c>
    </row>
    <row r="97" spans="1:5" ht="69.75" customHeight="1" hidden="1">
      <c r="A97" s="6" t="s">
        <v>298</v>
      </c>
      <c r="B97" s="25" t="s">
        <v>267</v>
      </c>
      <c r="C97" s="21">
        <v>1.4</v>
      </c>
      <c r="D97" s="21">
        <v>1.4</v>
      </c>
      <c r="E97" s="21">
        <v>1.8</v>
      </c>
    </row>
    <row r="98" spans="1:5" ht="0.75" customHeight="1">
      <c r="A98" s="6" t="s">
        <v>275</v>
      </c>
      <c r="B98" s="25" t="s">
        <v>267</v>
      </c>
      <c r="C98" s="21">
        <v>5.7</v>
      </c>
      <c r="D98" s="21">
        <v>5.2</v>
      </c>
      <c r="E98" s="21">
        <v>4.5</v>
      </c>
    </row>
    <row r="99" spans="1:5" ht="70.5" customHeight="1" hidden="1">
      <c r="A99" s="6" t="s">
        <v>299</v>
      </c>
      <c r="B99" s="25" t="s">
        <v>300</v>
      </c>
      <c r="C99" s="21">
        <f>C100+C101</f>
        <v>7.800000000000001</v>
      </c>
      <c r="D99" s="21">
        <f>D100+D101</f>
        <v>7.6000000000000005</v>
      </c>
      <c r="E99" s="21">
        <f>E100+E101</f>
        <v>8</v>
      </c>
    </row>
    <row r="100" spans="1:5" ht="82.5" customHeight="1" hidden="1">
      <c r="A100" s="6" t="s">
        <v>301</v>
      </c>
      <c r="B100" s="3" t="s">
        <v>302</v>
      </c>
      <c r="C100" s="21">
        <v>6.9</v>
      </c>
      <c r="D100" s="21">
        <v>6.9</v>
      </c>
      <c r="E100" s="21">
        <v>7.5</v>
      </c>
    </row>
    <row r="101" spans="1:5" ht="81" customHeight="1" hidden="1">
      <c r="A101" s="6" t="s">
        <v>303</v>
      </c>
      <c r="B101" s="3" t="s">
        <v>302</v>
      </c>
      <c r="C101" s="21">
        <v>0.9</v>
      </c>
      <c r="D101" s="21">
        <v>0.7</v>
      </c>
      <c r="E101" s="21">
        <v>0.5</v>
      </c>
    </row>
    <row r="102" spans="1:5" ht="51" customHeight="1" hidden="1">
      <c r="A102" s="6" t="s">
        <v>304</v>
      </c>
      <c r="B102" s="48" t="s">
        <v>305</v>
      </c>
      <c r="C102" s="21">
        <f>C103+C104</f>
        <v>5.2</v>
      </c>
      <c r="D102" s="21">
        <f>D103+D104</f>
        <v>5</v>
      </c>
      <c r="E102" s="21">
        <f>E103+E104</f>
        <v>4.6</v>
      </c>
    </row>
    <row r="103" spans="1:5" ht="70.5" customHeight="1" hidden="1">
      <c r="A103" s="6" t="s">
        <v>306</v>
      </c>
      <c r="B103" s="3" t="s">
        <v>307</v>
      </c>
      <c r="C103" s="21">
        <v>4.5</v>
      </c>
      <c r="D103" s="21">
        <v>4.5</v>
      </c>
      <c r="E103" s="21">
        <v>4.1</v>
      </c>
    </row>
    <row r="104" spans="1:5" ht="65.25" customHeight="1" hidden="1">
      <c r="A104" s="6" t="s">
        <v>308</v>
      </c>
      <c r="B104" s="3" t="s">
        <v>307</v>
      </c>
      <c r="C104" s="21">
        <v>0.7</v>
      </c>
      <c r="D104" s="21">
        <v>0.5</v>
      </c>
      <c r="E104" s="21">
        <v>0.5</v>
      </c>
    </row>
    <row r="105" spans="1:5" ht="57" customHeight="1" hidden="1">
      <c r="A105" s="6" t="s">
        <v>309</v>
      </c>
      <c r="B105" s="49" t="s">
        <v>310</v>
      </c>
      <c r="C105" s="21">
        <f>C106</f>
        <v>1.1</v>
      </c>
      <c r="D105" s="21">
        <f>D106</f>
        <v>1.1</v>
      </c>
      <c r="E105" s="21">
        <f>E106</f>
        <v>1.5</v>
      </c>
    </row>
    <row r="106" spans="1:5" ht="65.25" customHeight="1" hidden="1">
      <c r="A106" s="6" t="s">
        <v>311</v>
      </c>
      <c r="B106" s="49" t="s">
        <v>312</v>
      </c>
      <c r="C106" s="21">
        <v>1.1</v>
      </c>
      <c r="D106" s="21">
        <v>1.1</v>
      </c>
      <c r="E106" s="21">
        <v>1.5</v>
      </c>
    </row>
    <row r="107" spans="1:5" ht="63" customHeight="1" hidden="1">
      <c r="A107" s="6" t="s">
        <v>313</v>
      </c>
      <c r="B107" s="11" t="s">
        <v>314</v>
      </c>
      <c r="C107" s="21">
        <f>C108</f>
        <v>0.1</v>
      </c>
      <c r="D107" s="21">
        <f>D108</f>
        <v>0.1</v>
      </c>
      <c r="E107" s="21">
        <f>E108</f>
        <v>0.1</v>
      </c>
    </row>
    <row r="108" spans="1:5" ht="65.25" customHeight="1" hidden="1">
      <c r="A108" s="6" t="s">
        <v>315</v>
      </c>
      <c r="B108" s="22" t="s">
        <v>316</v>
      </c>
      <c r="C108" s="21">
        <v>0.1</v>
      </c>
      <c r="D108" s="21">
        <v>0.1</v>
      </c>
      <c r="E108" s="21">
        <v>0.1</v>
      </c>
    </row>
    <row r="109" spans="1:5" ht="56.25" customHeight="1" hidden="1">
      <c r="A109" s="6" t="s">
        <v>317</v>
      </c>
      <c r="B109" s="25" t="s">
        <v>318</v>
      </c>
      <c r="C109" s="21">
        <f>C110</f>
        <v>1.5</v>
      </c>
      <c r="D109" s="21">
        <f>D110</f>
        <v>1.5</v>
      </c>
      <c r="E109" s="21">
        <f>E110</f>
        <v>1</v>
      </c>
    </row>
    <row r="110" spans="1:5" ht="57" customHeight="1" hidden="1">
      <c r="A110" s="6" t="s">
        <v>319</v>
      </c>
      <c r="B110" s="50" t="s">
        <v>320</v>
      </c>
      <c r="C110" s="21">
        <v>1.5</v>
      </c>
      <c r="D110" s="21">
        <v>1.5</v>
      </c>
      <c r="E110" s="21">
        <v>1</v>
      </c>
    </row>
    <row r="111" spans="1:5" ht="57" customHeight="1" hidden="1">
      <c r="A111" s="35" t="s">
        <v>265</v>
      </c>
      <c r="B111" s="25" t="s">
        <v>264</v>
      </c>
      <c r="C111" s="21">
        <f>C112</f>
        <v>0.2</v>
      </c>
      <c r="D111" s="21">
        <f>D112</f>
        <v>0.2</v>
      </c>
      <c r="E111" s="21">
        <f>E112</f>
        <v>0.2</v>
      </c>
    </row>
    <row r="112" spans="1:5" ht="96.75" customHeight="1" hidden="1">
      <c r="A112" s="35" t="s">
        <v>321</v>
      </c>
      <c r="B112" s="25" t="s">
        <v>266</v>
      </c>
      <c r="C112" s="15">
        <v>0.2</v>
      </c>
      <c r="D112" s="15">
        <v>0.2</v>
      </c>
      <c r="E112" s="15">
        <v>0.2</v>
      </c>
    </row>
    <row r="113" spans="1:5" ht="56.25" customHeight="1" hidden="1">
      <c r="A113" s="35" t="s">
        <v>322</v>
      </c>
      <c r="B113" s="51" t="s">
        <v>324</v>
      </c>
      <c r="C113" s="15">
        <f>C114</f>
        <v>0.7</v>
      </c>
      <c r="D113" s="15">
        <f>D114</f>
        <v>0.7</v>
      </c>
      <c r="E113" s="15">
        <f>E114</f>
        <v>0.5</v>
      </c>
    </row>
    <row r="114" spans="1:5" ht="66.75" customHeight="1" hidden="1">
      <c r="A114" s="35" t="s">
        <v>323</v>
      </c>
      <c r="B114" s="52" t="s">
        <v>325</v>
      </c>
      <c r="C114" s="15">
        <v>0.7</v>
      </c>
      <c r="D114" s="15">
        <v>0.7</v>
      </c>
      <c r="E114" s="15">
        <v>0.5</v>
      </c>
    </row>
    <row r="115" spans="1:5" ht="66" customHeight="1" hidden="1">
      <c r="A115" s="35" t="s">
        <v>326</v>
      </c>
      <c r="B115" s="25" t="s">
        <v>327</v>
      </c>
      <c r="C115" s="15">
        <f>C116</f>
        <v>6.1</v>
      </c>
      <c r="D115" s="15">
        <f>D116</f>
        <v>6.1</v>
      </c>
      <c r="E115" s="15">
        <f>E116</f>
        <v>7.1</v>
      </c>
    </row>
    <row r="116" spans="1:5" ht="66.75" customHeight="1" hidden="1">
      <c r="A116" s="35" t="s">
        <v>328</v>
      </c>
      <c r="B116" s="25" t="s">
        <v>329</v>
      </c>
      <c r="C116" s="15">
        <v>6.1</v>
      </c>
      <c r="D116" s="15">
        <v>6.1</v>
      </c>
      <c r="E116" s="15">
        <v>7.1</v>
      </c>
    </row>
    <row r="117" spans="1:5" ht="53.25" customHeight="1" hidden="1">
      <c r="A117" s="35" t="s">
        <v>330</v>
      </c>
      <c r="B117" s="11" t="s">
        <v>331</v>
      </c>
      <c r="C117" s="15">
        <f>C118+C119</f>
        <v>15.3</v>
      </c>
      <c r="D117" s="15">
        <f>D118+D119</f>
        <v>12.2</v>
      </c>
      <c r="E117" s="15">
        <f>E118+E119</f>
        <v>12.4</v>
      </c>
    </row>
    <row r="118" spans="1:5" ht="66.75" customHeight="1" hidden="1">
      <c r="A118" s="35" t="s">
        <v>332</v>
      </c>
      <c r="B118" s="11" t="s">
        <v>333</v>
      </c>
      <c r="C118" s="15">
        <v>7.4</v>
      </c>
      <c r="D118" s="15">
        <v>7.4</v>
      </c>
      <c r="E118" s="15">
        <v>7.9</v>
      </c>
    </row>
    <row r="119" spans="1:5" ht="20.25" customHeight="1" hidden="1">
      <c r="A119" s="35" t="s">
        <v>342</v>
      </c>
      <c r="B119" s="11" t="s">
        <v>333</v>
      </c>
      <c r="C119" s="15">
        <v>7.9</v>
      </c>
      <c r="D119" s="15">
        <v>4.8</v>
      </c>
      <c r="E119" s="15">
        <v>4.5</v>
      </c>
    </row>
    <row r="120" spans="1:5" ht="25.5" customHeight="1">
      <c r="A120" s="35" t="s">
        <v>362</v>
      </c>
      <c r="B120" s="11" t="s">
        <v>363</v>
      </c>
      <c r="C120" s="15">
        <f>250+469+480</f>
        <v>1199</v>
      </c>
      <c r="D120" s="15">
        <v>250</v>
      </c>
      <c r="E120" s="15">
        <v>250</v>
      </c>
    </row>
    <row r="121" spans="1:5" ht="1.5" customHeight="1">
      <c r="A121" s="35" t="s">
        <v>364</v>
      </c>
      <c r="B121" s="55" t="s">
        <v>365</v>
      </c>
      <c r="C121" s="15"/>
      <c r="D121" s="15"/>
      <c r="E121" s="15"/>
    </row>
    <row r="122" spans="1:5" ht="29.25" customHeight="1">
      <c r="A122" s="35" t="s">
        <v>336</v>
      </c>
      <c r="B122" s="11" t="s">
        <v>337</v>
      </c>
      <c r="C122" s="15">
        <f aca="true" t="shared" si="0" ref="C122:E123">C123</f>
        <v>872.9</v>
      </c>
      <c r="D122" s="15">
        <f t="shared" si="0"/>
        <v>0</v>
      </c>
      <c r="E122" s="15">
        <f t="shared" si="0"/>
        <v>0</v>
      </c>
    </row>
    <row r="123" spans="1:5" ht="18" customHeight="1">
      <c r="A123" s="35" t="s">
        <v>338</v>
      </c>
      <c r="B123" s="11" t="s">
        <v>339</v>
      </c>
      <c r="C123" s="15">
        <v>872.9</v>
      </c>
      <c r="D123" s="15">
        <f t="shared" si="0"/>
        <v>0</v>
      </c>
      <c r="E123" s="15">
        <f t="shared" si="0"/>
        <v>0</v>
      </c>
    </row>
    <row r="124" spans="1:5" ht="22.5" customHeight="1" hidden="1">
      <c r="A124" s="35" t="s">
        <v>341</v>
      </c>
      <c r="B124" s="11" t="s">
        <v>340</v>
      </c>
      <c r="C124" s="15">
        <v>599.28</v>
      </c>
      <c r="D124" s="15"/>
      <c r="E124" s="15"/>
    </row>
    <row r="125" spans="1:5" ht="29.25" customHeight="1">
      <c r="A125" s="34" t="s">
        <v>351</v>
      </c>
      <c r="B125" s="29" t="s">
        <v>352</v>
      </c>
      <c r="C125" s="8">
        <f>C126+C193+C197+C202</f>
        <v>279483.39100000006</v>
      </c>
      <c r="D125" s="8">
        <f>D126+D193+D197</f>
        <v>238735.52000000002</v>
      </c>
      <c r="E125" s="8">
        <f>E126+E193+E197</f>
        <v>227596.00999999998</v>
      </c>
    </row>
    <row r="126" spans="1:5" ht="39.75" customHeight="1">
      <c r="A126" s="7" t="s">
        <v>0</v>
      </c>
      <c r="B126" s="7" t="s">
        <v>27</v>
      </c>
      <c r="C126" s="8">
        <f>C127+C134+C165+C186</f>
        <v>279407.27700000006</v>
      </c>
      <c r="D126" s="8">
        <f>D127+D134+D165+D186</f>
        <v>238735.52000000002</v>
      </c>
      <c r="E126" s="8">
        <f>E127+E134+E165+E186</f>
        <v>227596.00999999998</v>
      </c>
    </row>
    <row r="127" spans="1:5" ht="21" customHeight="1">
      <c r="A127" s="36" t="s">
        <v>188</v>
      </c>
      <c r="B127" s="29" t="s">
        <v>155</v>
      </c>
      <c r="C127" s="8">
        <f>C128+C130+C132</f>
        <v>56388</v>
      </c>
      <c r="D127" s="8">
        <f>D128+D130</f>
        <v>45674</v>
      </c>
      <c r="E127" s="8">
        <f>E128+E130</f>
        <v>45384</v>
      </c>
    </row>
    <row r="128" spans="1:5" ht="21" customHeight="1">
      <c r="A128" s="37" t="s">
        <v>189</v>
      </c>
      <c r="B128" s="11" t="s">
        <v>1</v>
      </c>
      <c r="C128" s="15">
        <f>C129</f>
        <v>56388</v>
      </c>
      <c r="D128" s="15">
        <f>D129</f>
        <v>45674</v>
      </c>
      <c r="E128" s="15">
        <f>E129</f>
        <v>45384</v>
      </c>
    </row>
    <row r="129" spans="1:5" ht="39.75" customHeight="1">
      <c r="A129" s="37" t="s">
        <v>190</v>
      </c>
      <c r="B129" s="11" t="s">
        <v>282</v>
      </c>
      <c r="C129" s="17">
        <v>56388</v>
      </c>
      <c r="D129" s="17">
        <v>45674</v>
      </c>
      <c r="E129" s="17">
        <v>45384</v>
      </c>
    </row>
    <row r="130" spans="1:5" ht="25.5" customHeight="1" hidden="1">
      <c r="A130" s="27" t="s">
        <v>291</v>
      </c>
      <c r="B130" s="26" t="s">
        <v>108</v>
      </c>
      <c r="C130" s="15">
        <f>C131</f>
        <v>0</v>
      </c>
      <c r="D130" s="14"/>
      <c r="E130" s="14"/>
    </row>
    <row r="131" spans="1:5" ht="35.25" customHeight="1" hidden="1">
      <c r="A131" s="27" t="s">
        <v>292</v>
      </c>
      <c r="B131" s="26" t="s">
        <v>109</v>
      </c>
      <c r="C131" s="15"/>
      <c r="D131" s="14"/>
      <c r="E131" s="14"/>
    </row>
    <row r="132" spans="1:5" ht="66" customHeight="1" hidden="1">
      <c r="A132" s="27" t="s">
        <v>295</v>
      </c>
      <c r="B132" s="47" t="s">
        <v>296</v>
      </c>
      <c r="C132" s="15">
        <f>C133</f>
        <v>0</v>
      </c>
      <c r="D132" s="14"/>
      <c r="E132" s="14"/>
    </row>
    <row r="133" spans="1:5" ht="78" customHeight="1" hidden="1">
      <c r="A133" s="10" t="s">
        <v>294</v>
      </c>
      <c r="B133" s="11" t="s">
        <v>293</v>
      </c>
      <c r="C133" s="15"/>
      <c r="D133" s="14"/>
      <c r="E133" s="14"/>
    </row>
    <row r="134" spans="1:5" ht="36" customHeight="1">
      <c r="A134" s="38" t="s">
        <v>191</v>
      </c>
      <c r="B134" s="29" t="s">
        <v>220</v>
      </c>
      <c r="C134" s="8">
        <f>C159+C137+C143+C147+C153+C135+C139+C141+C155+C149+C151+C145+C157</f>
        <v>140812.17700000003</v>
      </c>
      <c r="D134" s="8">
        <f>D159+D137+D143+D147+D153+D135+D139+D155+D149+D151+D145+D157</f>
        <v>118221.02</v>
      </c>
      <c r="E134" s="8">
        <f>E159+E137+E143+E147+E153+E135+E139+E155+E149+E151+E145+E157</f>
        <v>107044.80999999998</v>
      </c>
    </row>
    <row r="135" spans="1:5" ht="39.75" customHeight="1" hidden="1">
      <c r="A135" s="39" t="s">
        <v>222</v>
      </c>
      <c r="B135" s="11" t="s">
        <v>187</v>
      </c>
      <c r="C135" s="15">
        <f>C136</f>
        <v>0</v>
      </c>
      <c r="D135" s="8"/>
      <c r="E135" s="8"/>
    </row>
    <row r="136" spans="1:5" ht="42.75" customHeight="1" hidden="1">
      <c r="A136" s="39" t="s">
        <v>221</v>
      </c>
      <c r="B136" s="24" t="s">
        <v>186</v>
      </c>
      <c r="C136" s="15"/>
      <c r="D136" s="8"/>
      <c r="E136" s="8"/>
    </row>
    <row r="137" spans="1:5" ht="67.5" customHeight="1">
      <c r="A137" s="27" t="s">
        <v>192</v>
      </c>
      <c r="B137" s="11" t="s">
        <v>138</v>
      </c>
      <c r="C137" s="15">
        <f>C138</f>
        <v>64593.1</v>
      </c>
      <c r="D137" s="15">
        <f>D138</f>
        <v>44520</v>
      </c>
      <c r="E137" s="15">
        <f>E138</f>
        <v>42482</v>
      </c>
    </row>
    <row r="138" spans="1:5" ht="67.5" customHeight="1">
      <c r="A138" s="27" t="s">
        <v>193</v>
      </c>
      <c r="B138" s="11" t="s">
        <v>137</v>
      </c>
      <c r="C138" s="15">
        <f>49616+1428.1+13549</f>
        <v>64593.1</v>
      </c>
      <c r="D138" s="15">
        <v>44520</v>
      </c>
      <c r="E138" s="15">
        <v>42482</v>
      </c>
    </row>
    <row r="139" spans="1:5" ht="50.25" customHeight="1">
      <c r="A139" s="27" t="s">
        <v>373</v>
      </c>
      <c r="B139" s="11" t="s">
        <v>375</v>
      </c>
      <c r="C139" s="15">
        <f>C140</f>
        <v>247.2</v>
      </c>
      <c r="D139" s="15">
        <f>D140</f>
        <v>0</v>
      </c>
      <c r="E139" s="15">
        <f>E140</f>
        <v>0</v>
      </c>
    </row>
    <row r="140" spans="1:5" ht="51.75" customHeight="1">
      <c r="A140" s="27" t="s">
        <v>374</v>
      </c>
      <c r="B140" s="11" t="s">
        <v>376</v>
      </c>
      <c r="C140" s="15">
        <v>247.2</v>
      </c>
      <c r="D140" s="15"/>
      <c r="E140" s="15"/>
    </row>
    <row r="141" spans="1:5" ht="38.25" customHeight="1">
      <c r="A141" s="27" t="s">
        <v>380</v>
      </c>
      <c r="B141" s="25" t="s">
        <v>381</v>
      </c>
      <c r="C141" s="15">
        <f>C142</f>
        <v>2878.9</v>
      </c>
      <c r="D141" s="15">
        <f>D142</f>
        <v>0</v>
      </c>
      <c r="E141" s="15">
        <f>E142</f>
        <v>0</v>
      </c>
    </row>
    <row r="142" spans="1:5" ht="36" customHeight="1">
      <c r="A142" s="27" t="s">
        <v>382</v>
      </c>
      <c r="B142" s="25" t="s">
        <v>383</v>
      </c>
      <c r="C142" s="15">
        <v>2878.9</v>
      </c>
      <c r="D142" s="15"/>
      <c r="E142" s="15"/>
    </row>
    <row r="143" spans="1:5" ht="54.75" customHeight="1">
      <c r="A143" s="27" t="s">
        <v>286</v>
      </c>
      <c r="B143" s="25" t="s">
        <v>288</v>
      </c>
      <c r="C143" s="15">
        <f>C144</f>
        <v>1040.7</v>
      </c>
      <c r="D143" s="15">
        <f>D144</f>
        <v>1040.7</v>
      </c>
      <c r="E143" s="15">
        <f>E144</f>
        <v>1065.4</v>
      </c>
    </row>
    <row r="144" spans="1:5" ht="54.75" customHeight="1">
      <c r="A144" s="27" t="s">
        <v>285</v>
      </c>
      <c r="B144" s="25" t="s">
        <v>287</v>
      </c>
      <c r="C144" s="15">
        <v>1040.7</v>
      </c>
      <c r="D144" s="15">
        <v>1040.7</v>
      </c>
      <c r="E144" s="15">
        <v>1065.4</v>
      </c>
    </row>
    <row r="145" spans="1:5" ht="56.25" customHeight="1" hidden="1">
      <c r="A145" s="27" t="s">
        <v>355</v>
      </c>
      <c r="B145" s="11" t="s">
        <v>358</v>
      </c>
      <c r="C145" s="15">
        <f>C146</f>
        <v>0</v>
      </c>
      <c r="D145" s="15">
        <f>D146</f>
        <v>0</v>
      </c>
      <c r="E145" s="15">
        <f>E146</f>
        <v>0</v>
      </c>
    </row>
    <row r="146" spans="1:5" ht="56.25" customHeight="1" hidden="1">
      <c r="A146" s="27" t="s">
        <v>356</v>
      </c>
      <c r="B146" s="11" t="s">
        <v>357</v>
      </c>
      <c r="C146" s="15"/>
      <c r="D146" s="15"/>
      <c r="E146" s="15"/>
    </row>
    <row r="147" spans="1:5" ht="47.25" customHeight="1" hidden="1">
      <c r="A147" s="27" t="s">
        <v>343</v>
      </c>
      <c r="B147" s="25" t="s">
        <v>346</v>
      </c>
      <c r="C147" s="15">
        <f>C148</f>
        <v>0</v>
      </c>
      <c r="D147" s="15">
        <f>D148</f>
        <v>0</v>
      </c>
      <c r="E147" s="15">
        <f>E148</f>
        <v>0</v>
      </c>
    </row>
    <row r="148" spans="1:5" ht="56.25" customHeight="1" hidden="1">
      <c r="A148" s="27" t="s">
        <v>344</v>
      </c>
      <c r="B148" s="25" t="s">
        <v>345</v>
      </c>
      <c r="C148" s="15"/>
      <c r="D148" s="15"/>
      <c r="E148" s="15"/>
    </row>
    <row r="149" spans="1:5" ht="35.25" customHeight="1">
      <c r="A149" s="27" t="s">
        <v>245</v>
      </c>
      <c r="B149" s="11" t="s">
        <v>246</v>
      </c>
      <c r="C149" s="15">
        <f>C150</f>
        <v>630.81</v>
      </c>
      <c r="D149" s="15">
        <f>D150</f>
        <v>644.22</v>
      </c>
      <c r="E149" s="15">
        <f>E150</f>
        <v>640.04</v>
      </c>
    </row>
    <row r="150" spans="1:5" ht="37.5" customHeight="1">
      <c r="A150" s="27" t="s">
        <v>244</v>
      </c>
      <c r="B150" s="11" t="s">
        <v>247</v>
      </c>
      <c r="C150" s="15">
        <v>630.81</v>
      </c>
      <c r="D150" s="15">
        <v>644.22</v>
      </c>
      <c r="E150" s="15">
        <v>640.04</v>
      </c>
    </row>
    <row r="151" spans="1:5" ht="37.5" customHeight="1" hidden="1">
      <c r="A151" s="27" t="s">
        <v>347</v>
      </c>
      <c r="B151" s="25" t="s">
        <v>350</v>
      </c>
      <c r="C151" s="15">
        <f>C152</f>
        <v>0</v>
      </c>
      <c r="D151" s="15">
        <f>D152</f>
        <v>0</v>
      </c>
      <c r="E151" s="15">
        <f>E152</f>
        <v>0</v>
      </c>
    </row>
    <row r="152" spans="1:5" ht="37.5" customHeight="1" hidden="1">
      <c r="A152" s="27" t="s">
        <v>348</v>
      </c>
      <c r="B152" s="25" t="s">
        <v>349</v>
      </c>
      <c r="C152" s="15"/>
      <c r="D152" s="15"/>
      <c r="E152" s="15"/>
    </row>
    <row r="153" spans="1:5" ht="31.5" customHeight="1">
      <c r="A153" s="27" t="s">
        <v>253</v>
      </c>
      <c r="B153" s="11" t="s">
        <v>283</v>
      </c>
      <c r="C153" s="15">
        <f>C154</f>
        <v>238.28</v>
      </c>
      <c r="D153" s="15">
        <f>D154</f>
        <v>10354.83</v>
      </c>
      <c r="E153" s="15">
        <f>E154</f>
        <v>78.4</v>
      </c>
    </row>
    <row r="154" spans="1:5" ht="27" customHeight="1">
      <c r="A154" s="27" t="s">
        <v>252</v>
      </c>
      <c r="B154" s="11" t="s">
        <v>284</v>
      </c>
      <c r="C154" s="15">
        <v>238.28</v>
      </c>
      <c r="D154" s="15">
        <v>10354.83</v>
      </c>
      <c r="E154" s="15">
        <v>78.4</v>
      </c>
    </row>
    <row r="155" spans="1:5" ht="27.75" customHeight="1" hidden="1">
      <c r="A155" s="27" t="s">
        <v>278</v>
      </c>
      <c r="B155" s="11" t="s">
        <v>279</v>
      </c>
      <c r="C155" s="15">
        <f>C156</f>
        <v>0</v>
      </c>
      <c r="D155" s="15">
        <f>D156</f>
        <v>0</v>
      </c>
      <c r="E155" s="15">
        <f>E156</f>
        <v>0</v>
      </c>
    </row>
    <row r="156" spans="1:5" ht="33" customHeight="1" hidden="1">
      <c r="A156" s="27" t="s">
        <v>277</v>
      </c>
      <c r="B156" s="11" t="s">
        <v>276</v>
      </c>
      <c r="C156" s="15"/>
      <c r="D156" s="15"/>
      <c r="E156" s="15"/>
    </row>
    <row r="157" spans="1:5" ht="36.75" customHeight="1">
      <c r="A157" s="27" t="s">
        <v>369</v>
      </c>
      <c r="B157" s="11" t="s">
        <v>370</v>
      </c>
      <c r="C157" s="15">
        <f>C158</f>
        <v>2431.2000000000003</v>
      </c>
      <c r="D157" s="15">
        <f>D158</f>
        <v>10102.3</v>
      </c>
      <c r="E157" s="15">
        <f>E158</f>
        <v>12183</v>
      </c>
    </row>
    <row r="158" spans="1:5" ht="33" customHeight="1">
      <c r="A158" s="27" t="s">
        <v>372</v>
      </c>
      <c r="B158" s="11" t="s">
        <v>371</v>
      </c>
      <c r="C158" s="15">
        <f>2818.3-387.1</f>
        <v>2431.2000000000003</v>
      </c>
      <c r="D158" s="15">
        <v>10102.3</v>
      </c>
      <c r="E158" s="15">
        <v>12183</v>
      </c>
    </row>
    <row r="159" spans="1:5" ht="21" customHeight="1">
      <c r="A159" s="33" t="s">
        <v>194</v>
      </c>
      <c r="B159" s="33" t="s">
        <v>37</v>
      </c>
      <c r="C159" s="15">
        <f>C160</f>
        <v>68751.987</v>
      </c>
      <c r="D159" s="15">
        <f>D160</f>
        <v>51558.97</v>
      </c>
      <c r="E159" s="15">
        <f>E160</f>
        <v>50595.97</v>
      </c>
    </row>
    <row r="160" spans="1:5" ht="21" customHeight="1">
      <c r="A160" s="33" t="s">
        <v>195</v>
      </c>
      <c r="B160" s="33" t="s">
        <v>38</v>
      </c>
      <c r="C160" s="15">
        <f>SUM(C161:C164)</f>
        <v>68751.987</v>
      </c>
      <c r="D160" s="15">
        <f>SUM(D161:D164)</f>
        <v>51558.97</v>
      </c>
      <c r="E160" s="15">
        <f>SUM(E161:E164)</f>
        <v>50595.97</v>
      </c>
    </row>
    <row r="161" spans="1:5" ht="19.5" customHeight="1">
      <c r="A161" s="33" t="s">
        <v>196</v>
      </c>
      <c r="B161" s="33" t="s">
        <v>38</v>
      </c>
      <c r="C161" s="15">
        <v>1444.37</v>
      </c>
      <c r="D161" s="15"/>
      <c r="E161" s="15"/>
    </row>
    <row r="162" spans="1:5" ht="20.25" customHeight="1">
      <c r="A162" s="33" t="s">
        <v>197</v>
      </c>
      <c r="B162" s="33" t="s">
        <v>38</v>
      </c>
      <c r="C162" s="15">
        <f>187.11+900+1544.2</f>
        <v>2631.3100000000004</v>
      </c>
      <c r="D162" s="15">
        <f>177.3+1200</f>
        <v>1377.3</v>
      </c>
      <c r="E162" s="15">
        <v>177.3</v>
      </c>
    </row>
    <row r="163" spans="1:5" ht="25.5" customHeight="1">
      <c r="A163" s="33" t="s">
        <v>198</v>
      </c>
      <c r="B163" s="33" t="s">
        <v>38</v>
      </c>
      <c r="C163" s="15">
        <f>48278+5887.9</f>
        <v>54165.9</v>
      </c>
      <c r="D163" s="15">
        <v>49737</v>
      </c>
      <c r="E163" s="15">
        <v>49974</v>
      </c>
    </row>
    <row r="164" spans="1:5" ht="26.25" customHeight="1">
      <c r="A164" s="35" t="s">
        <v>199</v>
      </c>
      <c r="B164" s="33" t="s">
        <v>38</v>
      </c>
      <c r="C164" s="17">
        <f>401.5+43.17+4364.367+2448.9+2.47+250+3000</f>
        <v>10510.407</v>
      </c>
      <c r="D164" s="17">
        <f>401.5+43.17</f>
        <v>444.67</v>
      </c>
      <c r="E164" s="17">
        <f>401.5+43.17</f>
        <v>444.67</v>
      </c>
    </row>
    <row r="165" spans="1:5" ht="24" customHeight="1">
      <c r="A165" s="7" t="s">
        <v>200</v>
      </c>
      <c r="B165" s="40" t="s">
        <v>156</v>
      </c>
      <c r="C165" s="8">
        <f>C166+C171+C173+C181+C183+C177+C179+C175</f>
        <v>76120.4</v>
      </c>
      <c r="D165" s="8">
        <f>D166+D171+D173+D181+D183+D177+D179+D175</f>
        <v>71012.6</v>
      </c>
      <c r="E165" s="8">
        <f>E166+E171+E173+E181+E183+E177+E179+E175</f>
        <v>71339.3</v>
      </c>
    </row>
    <row r="166" spans="1:5" ht="33.75" customHeight="1">
      <c r="A166" s="39" t="s">
        <v>201</v>
      </c>
      <c r="B166" s="33" t="s">
        <v>40</v>
      </c>
      <c r="C166" s="15">
        <f>SUM(C167:C170)</f>
        <v>11043.5</v>
      </c>
      <c r="D166" s="15">
        <f>SUM(D167:D170)</f>
        <v>11462.5</v>
      </c>
      <c r="E166" s="15">
        <f>SUM(E167:E170)</f>
        <v>11790.6</v>
      </c>
    </row>
    <row r="167" spans="1:5" ht="36.75" customHeight="1">
      <c r="A167" s="39" t="s">
        <v>202</v>
      </c>
      <c r="B167" s="33" t="s">
        <v>44</v>
      </c>
      <c r="C167" s="15">
        <v>87.2</v>
      </c>
      <c r="D167" s="15">
        <v>87.8</v>
      </c>
      <c r="E167" s="15">
        <v>87.9</v>
      </c>
    </row>
    <row r="168" spans="1:5" ht="36" customHeight="1">
      <c r="A168" s="39" t="s">
        <v>203</v>
      </c>
      <c r="B168" s="33" t="s">
        <v>44</v>
      </c>
      <c r="C168" s="15">
        <f>549+15.3</f>
        <v>564.3</v>
      </c>
      <c r="D168" s="15">
        <f>549+11.7</f>
        <v>560.7</v>
      </c>
      <c r="E168" s="15">
        <f>549+11.7</f>
        <v>560.7</v>
      </c>
    </row>
    <row r="169" spans="1:5" ht="36" customHeight="1">
      <c r="A169" s="39" t="s">
        <v>204</v>
      </c>
      <c r="B169" s="33" t="s">
        <v>44</v>
      </c>
      <c r="C169" s="15">
        <f>1728+534+7072</f>
        <v>9334</v>
      </c>
      <c r="D169" s="15">
        <f>1704+534+7504</f>
        <v>9742</v>
      </c>
      <c r="E169" s="15">
        <f>1680+534+7856</f>
        <v>10070</v>
      </c>
    </row>
    <row r="170" spans="1:5" ht="39" customHeight="1">
      <c r="A170" s="39" t="s">
        <v>205</v>
      </c>
      <c r="B170" s="33" t="s">
        <v>44</v>
      </c>
      <c r="C170" s="15">
        <f>507+15+550-14</f>
        <v>1058</v>
      </c>
      <c r="D170" s="15">
        <f>507+15+550</f>
        <v>1072</v>
      </c>
      <c r="E170" s="15">
        <f>507+15+550</f>
        <v>1072</v>
      </c>
    </row>
    <row r="171" spans="1:5" ht="41.25" customHeight="1">
      <c r="A171" s="39" t="s">
        <v>206</v>
      </c>
      <c r="B171" s="11" t="s">
        <v>143</v>
      </c>
      <c r="C171" s="15">
        <f>C172</f>
        <v>3558</v>
      </c>
      <c r="D171" s="15">
        <f>D172</f>
        <v>3558</v>
      </c>
      <c r="E171" s="15">
        <f>E172</f>
        <v>3558</v>
      </c>
    </row>
    <row r="172" spans="1:5" ht="47.25" customHeight="1">
      <c r="A172" s="39" t="s">
        <v>207</v>
      </c>
      <c r="B172" s="11" t="s">
        <v>142</v>
      </c>
      <c r="C172" s="15">
        <v>3558</v>
      </c>
      <c r="D172" s="15">
        <v>3558</v>
      </c>
      <c r="E172" s="15">
        <v>3558</v>
      </c>
    </row>
    <row r="173" spans="1:5" ht="59.25" customHeight="1">
      <c r="A173" s="39" t="s">
        <v>208</v>
      </c>
      <c r="B173" s="11" t="s">
        <v>144</v>
      </c>
      <c r="C173" s="15">
        <f>C174</f>
        <v>926.6</v>
      </c>
      <c r="D173" s="15">
        <f>D174</f>
        <v>926.6</v>
      </c>
      <c r="E173" s="15">
        <f>E174</f>
        <v>926.6</v>
      </c>
    </row>
    <row r="174" spans="1:5" ht="72" customHeight="1">
      <c r="A174" s="39" t="s">
        <v>209</v>
      </c>
      <c r="B174" s="11" t="s">
        <v>145</v>
      </c>
      <c r="C174" s="15">
        <v>926.6</v>
      </c>
      <c r="D174" s="15">
        <v>926.6</v>
      </c>
      <c r="E174" s="15">
        <v>926.6</v>
      </c>
    </row>
    <row r="175" spans="1:5" ht="51.75" customHeight="1">
      <c r="A175" s="30" t="s">
        <v>210</v>
      </c>
      <c r="B175" s="41" t="s">
        <v>136</v>
      </c>
      <c r="C175" s="15">
        <f>C176</f>
        <v>848.9</v>
      </c>
      <c r="D175" s="15">
        <f>D176</f>
        <v>0</v>
      </c>
      <c r="E175" s="15">
        <f>E176</f>
        <v>0</v>
      </c>
    </row>
    <row r="176" spans="1:5" ht="53.25" customHeight="1">
      <c r="A176" s="30" t="s">
        <v>211</v>
      </c>
      <c r="B176" s="39" t="s">
        <v>135</v>
      </c>
      <c r="C176" s="15">
        <f>848.8+0.1</f>
        <v>848.9</v>
      </c>
      <c r="D176" s="15"/>
      <c r="E176" s="15"/>
    </row>
    <row r="177" spans="1:5" ht="0.75" customHeight="1" hidden="1">
      <c r="A177" s="42" t="s">
        <v>212</v>
      </c>
      <c r="B177" s="33" t="s">
        <v>39</v>
      </c>
      <c r="C177" s="15">
        <f>C178</f>
        <v>0</v>
      </c>
      <c r="D177" s="15">
        <f>D178</f>
        <v>0</v>
      </c>
      <c r="E177" s="15">
        <f>E178</f>
        <v>0</v>
      </c>
    </row>
    <row r="178" spans="1:5" ht="37.5" customHeight="1" hidden="1">
      <c r="A178" s="42" t="s">
        <v>213</v>
      </c>
      <c r="B178" s="33" t="s">
        <v>33</v>
      </c>
      <c r="C178" s="15">
        <f>451-451</f>
        <v>0</v>
      </c>
      <c r="D178" s="15"/>
      <c r="E178" s="15"/>
    </row>
    <row r="179" spans="1:5" ht="48.75" customHeight="1">
      <c r="A179" s="42" t="s">
        <v>214</v>
      </c>
      <c r="B179" s="22" t="s">
        <v>171</v>
      </c>
      <c r="C179" s="15">
        <f>C180</f>
        <v>2.9</v>
      </c>
      <c r="D179" s="15">
        <f>D180</f>
        <v>1.3</v>
      </c>
      <c r="E179" s="15">
        <f>E180</f>
        <v>1.1</v>
      </c>
    </row>
    <row r="180" spans="1:5" ht="53.25" customHeight="1">
      <c r="A180" s="42" t="s">
        <v>215</v>
      </c>
      <c r="B180" s="11" t="s">
        <v>172</v>
      </c>
      <c r="C180" s="15">
        <v>2.9</v>
      </c>
      <c r="D180" s="15">
        <v>1.3</v>
      </c>
      <c r="E180" s="15">
        <v>1.1</v>
      </c>
    </row>
    <row r="181" spans="1:5" ht="45" customHeight="1" hidden="1">
      <c r="A181" s="43" t="s">
        <v>165</v>
      </c>
      <c r="B181" s="44" t="s">
        <v>166</v>
      </c>
      <c r="C181" s="15">
        <f>C182</f>
        <v>0</v>
      </c>
      <c r="D181" s="15">
        <f>D182</f>
        <v>0</v>
      </c>
      <c r="E181" s="15">
        <f>E182</f>
        <v>0</v>
      </c>
    </row>
    <row r="182" spans="1:5" ht="45" customHeight="1" hidden="1">
      <c r="A182" s="30" t="s">
        <v>164</v>
      </c>
      <c r="B182" s="45" t="s">
        <v>167</v>
      </c>
      <c r="C182" s="17"/>
      <c r="D182" s="15"/>
      <c r="E182" s="15"/>
    </row>
    <row r="183" spans="1:5" ht="24.75" customHeight="1">
      <c r="A183" s="10" t="s">
        <v>216</v>
      </c>
      <c r="B183" s="46" t="s">
        <v>133</v>
      </c>
      <c r="C183" s="15">
        <f>C184+C185</f>
        <v>59740.5</v>
      </c>
      <c r="D183" s="15">
        <f>D184+D185</f>
        <v>55064.2</v>
      </c>
      <c r="E183" s="15">
        <f>E184+E185</f>
        <v>55063</v>
      </c>
    </row>
    <row r="184" spans="1:5" ht="25.5" customHeight="1">
      <c r="A184" s="10" t="s">
        <v>217</v>
      </c>
      <c r="B184" s="26" t="s">
        <v>134</v>
      </c>
      <c r="C184" s="16">
        <f>41019+14043+2446+2232.5</f>
        <v>59740.5</v>
      </c>
      <c r="D184" s="16">
        <f>41019+14043</f>
        <v>55062</v>
      </c>
      <c r="E184" s="16">
        <f>41019+14043</f>
        <v>55062</v>
      </c>
    </row>
    <row r="185" spans="1:5" ht="25.5" customHeight="1">
      <c r="A185" s="10" t="s">
        <v>241</v>
      </c>
      <c r="B185" s="26" t="s">
        <v>134</v>
      </c>
      <c r="C185" s="16"/>
      <c r="D185" s="15">
        <v>2.2</v>
      </c>
      <c r="E185" s="15">
        <v>1</v>
      </c>
    </row>
    <row r="186" spans="1:5" ht="24" customHeight="1">
      <c r="A186" s="28" t="s">
        <v>218</v>
      </c>
      <c r="B186" s="28" t="s">
        <v>175</v>
      </c>
      <c r="C186" s="18">
        <f>C189+C187</f>
        <v>6086.700000000001</v>
      </c>
      <c r="D186" s="18">
        <f>D189+D187</f>
        <v>3827.9</v>
      </c>
      <c r="E186" s="18">
        <f>E189+E187</f>
        <v>3827.9</v>
      </c>
    </row>
    <row r="187" spans="1:5" ht="54.75" customHeight="1">
      <c r="A187" s="10" t="s">
        <v>289</v>
      </c>
      <c r="B187" s="57" t="s">
        <v>378</v>
      </c>
      <c r="C187" s="16">
        <f>C188</f>
        <v>3827.9</v>
      </c>
      <c r="D187" s="16">
        <f>D188</f>
        <v>3827.9</v>
      </c>
      <c r="E187" s="16">
        <f>E188</f>
        <v>3827.9</v>
      </c>
    </row>
    <row r="188" spans="1:5" ht="50.25" customHeight="1">
      <c r="A188" s="10" t="s">
        <v>290</v>
      </c>
      <c r="B188" s="56" t="s">
        <v>377</v>
      </c>
      <c r="C188" s="16">
        <v>3827.9</v>
      </c>
      <c r="D188" s="16">
        <v>3827.9</v>
      </c>
      <c r="E188" s="16">
        <v>3827.9</v>
      </c>
    </row>
    <row r="189" spans="1:5" ht="25.5" customHeight="1">
      <c r="A189" s="10" t="s">
        <v>219</v>
      </c>
      <c r="B189" s="10" t="s">
        <v>174</v>
      </c>
      <c r="C189" s="16">
        <f>C191+C192+C190</f>
        <v>2258.8</v>
      </c>
      <c r="D189" s="16">
        <f>D191</f>
        <v>0</v>
      </c>
      <c r="E189" s="16">
        <f>E191</f>
        <v>0</v>
      </c>
    </row>
    <row r="190" spans="1:5" ht="24.75" customHeight="1">
      <c r="A190" s="10" t="s">
        <v>354</v>
      </c>
      <c r="B190" s="11" t="s">
        <v>173</v>
      </c>
      <c r="C190" s="16">
        <v>750</v>
      </c>
      <c r="D190" s="16"/>
      <c r="E190" s="16"/>
    </row>
    <row r="191" spans="1:5" ht="29.25" customHeight="1">
      <c r="A191" s="10" t="s">
        <v>366</v>
      </c>
      <c r="B191" s="11" t="s">
        <v>173</v>
      </c>
      <c r="C191" s="16">
        <f>7.5+6.3+250</f>
        <v>263.8</v>
      </c>
      <c r="D191" s="15"/>
      <c r="E191" s="15"/>
    </row>
    <row r="192" spans="1:5" ht="26.25" customHeight="1">
      <c r="A192" s="10" t="s">
        <v>254</v>
      </c>
      <c r="B192" s="11" t="s">
        <v>173</v>
      </c>
      <c r="C192" s="16">
        <f>135+225+885</f>
        <v>1245</v>
      </c>
      <c r="D192" s="15"/>
      <c r="E192" s="15"/>
    </row>
    <row r="193" spans="1:5" ht="19.5" customHeight="1">
      <c r="A193" s="28" t="s">
        <v>146</v>
      </c>
      <c r="B193" s="29" t="s">
        <v>147</v>
      </c>
      <c r="C193" s="16">
        <f>C194</f>
        <v>76.114</v>
      </c>
      <c r="D193" s="16">
        <f>D194</f>
        <v>0</v>
      </c>
      <c r="E193" s="16">
        <f>E194</f>
        <v>0</v>
      </c>
    </row>
    <row r="194" spans="1:5" ht="32.25" customHeight="1">
      <c r="A194" s="10" t="s">
        <v>249</v>
      </c>
      <c r="B194" s="11" t="s">
        <v>148</v>
      </c>
      <c r="C194" s="16">
        <f>C195+C196</f>
        <v>76.114</v>
      </c>
      <c r="D194" s="14"/>
      <c r="E194" s="14"/>
    </row>
    <row r="195" spans="1:5" ht="33" customHeight="1">
      <c r="A195" s="10" t="s">
        <v>248</v>
      </c>
      <c r="B195" s="11" t="s">
        <v>149</v>
      </c>
      <c r="C195" s="16">
        <v>76.114</v>
      </c>
      <c r="D195" s="14"/>
      <c r="E195" s="14"/>
    </row>
    <row r="196" spans="1:5" ht="24.75" customHeight="1" hidden="1">
      <c r="A196" s="10" t="s">
        <v>248</v>
      </c>
      <c r="B196" s="11" t="s">
        <v>149</v>
      </c>
      <c r="C196" s="16"/>
      <c r="D196" s="14"/>
      <c r="E196" s="14"/>
    </row>
    <row r="197" spans="1:5" ht="30.75" customHeight="1" hidden="1">
      <c r="A197" s="28" t="s">
        <v>150</v>
      </c>
      <c r="B197" s="29" t="s">
        <v>110</v>
      </c>
      <c r="C197" s="16">
        <f aca="true" t="shared" si="1" ref="C197:E198">C198</f>
        <v>0</v>
      </c>
      <c r="D197" s="16">
        <f t="shared" si="1"/>
        <v>0</v>
      </c>
      <c r="E197" s="16">
        <f t="shared" si="1"/>
        <v>0</v>
      </c>
    </row>
    <row r="198" spans="1:5" ht="18.75" customHeight="1" hidden="1">
      <c r="A198" s="10" t="s">
        <v>250</v>
      </c>
      <c r="B198" s="11" t="s">
        <v>111</v>
      </c>
      <c r="C198" s="16">
        <f t="shared" si="1"/>
        <v>0</v>
      </c>
      <c r="D198" s="16">
        <f t="shared" si="1"/>
        <v>0</v>
      </c>
      <c r="E198" s="16">
        <f t="shared" si="1"/>
        <v>0</v>
      </c>
    </row>
    <row r="199" spans="1:5" ht="19.5" customHeight="1" hidden="1">
      <c r="A199" s="53" t="s">
        <v>335</v>
      </c>
      <c r="B199" s="24" t="s">
        <v>334</v>
      </c>
      <c r="C199" s="16"/>
      <c r="D199" s="14"/>
      <c r="E199" s="14"/>
    </row>
    <row r="200" spans="1:5" ht="18.75" customHeight="1" hidden="1">
      <c r="A200" s="10" t="s">
        <v>259</v>
      </c>
      <c r="B200" s="11" t="s">
        <v>159</v>
      </c>
      <c r="C200" s="16"/>
      <c r="D200" s="14"/>
      <c r="E200" s="14"/>
    </row>
    <row r="201" spans="1:5" ht="29.25" customHeight="1" hidden="1">
      <c r="A201" s="10" t="s">
        <v>251</v>
      </c>
      <c r="B201" s="11" t="s">
        <v>111</v>
      </c>
      <c r="C201" s="16"/>
      <c r="D201" s="14"/>
      <c r="E201" s="14"/>
    </row>
    <row r="202" spans="1:5" ht="26.25" customHeight="1" hidden="1">
      <c r="A202" s="28" t="s">
        <v>179</v>
      </c>
      <c r="B202" s="29" t="s">
        <v>180</v>
      </c>
      <c r="C202" s="18">
        <f>C203</f>
        <v>0</v>
      </c>
      <c r="D202" s="18">
        <f>D203</f>
        <v>0</v>
      </c>
      <c r="E202" s="18">
        <f>E203</f>
        <v>0</v>
      </c>
    </row>
    <row r="203" spans="1:5" ht="14.25" customHeight="1" hidden="1">
      <c r="A203" s="10" t="s">
        <v>238</v>
      </c>
      <c r="B203" s="11" t="s">
        <v>181</v>
      </c>
      <c r="C203" s="16">
        <f>C204+C205+C206+C207</f>
        <v>0</v>
      </c>
      <c r="D203" s="16">
        <f>D204+D206</f>
        <v>0</v>
      </c>
      <c r="E203" s="16">
        <f>E204+E206</f>
        <v>0</v>
      </c>
    </row>
    <row r="204" spans="1:5" ht="15.75" customHeight="1" hidden="1">
      <c r="A204" s="10" t="s">
        <v>239</v>
      </c>
      <c r="B204" s="11" t="s">
        <v>182</v>
      </c>
      <c r="C204" s="16"/>
      <c r="D204" s="14"/>
      <c r="E204" s="14"/>
    </row>
    <row r="205" spans="1:5" ht="15.75" customHeight="1" hidden="1">
      <c r="A205" s="10" t="s">
        <v>243</v>
      </c>
      <c r="B205" s="11" t="s">
        <v>183</v>
      </c>
      <c r="C205" s="23"/>
      <c r="D205" s="14"/>
      <c r="E205" s="14"/>
    </row>
    <row r="206" spans="1:5" ht="15" customHeight="1" hidden="1">
      <c r="A206" s="10" t="s">
        <v>240</v>
      </c>
      <c r="B206" s="11" t="s">
        <v>183</v>
      </c>
      <c r="C206" s="16"/>
      <c r="D206" s="14"/>
      <c r="E206" s="14"/>
    </row>
    <row r="207" spans="1:5" ht="15" customHeight="1" hidden="1">
      <c r="A207" s="9" t="s">
        <v>242</v>
      </c>
      <c r="B207" s="3" t="s">
        <v>183</v>
      </c>
      <c r="C207" s="16"/>
      <c r="D207" s="14"/>
      <c r="E207" s="14"/>
    </row>
    <row r="208" spans="1:5" ht="15.75">
      <c r="A208" s="4"/>
      <c r="B208" s="7" t="s">
        <v>5</v>
      </c>
      <c r="C208" s="8">
        <f>C7+C125</f>
        <v>398579.19100000005</v>
      </c>
      <c r="D208" s="8">
        <f>D7+D125</f>
        <v>335915.12</v>
      </c>
      <c r="E208" s="8">
        <f>E7+E125</f>
        <v>329034.81</v>
      </c>
    </row>
    <row r="209" spans="1:2" ht="15">
      <c r="A209" s="2"/>
      <c r="B209" s="2"/>
    </row>
    <row r="210" spans="1:5" ht="15">
      <c r="A210" s="58" t="s">
        <v>176</v>
      </c>
      <c r="B210" s="58"/>
      <c r="C210" s="58"/>
      <c r="D210" s="58"/>
      <c r="E210" s="58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 customHeight="1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 customHeight="1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2.75" customHeight="1">
      <c r="A252" s="2"/>
      <c r="B252" s="2"/>
    </row>
    <row r="253" spans="1:2" ht="13.5" customHeight="1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 customHeight="1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2.75" customHeight="1">
      <c r="A274" s="2"/>
      <c r="B274" s="2"/>
    </row>
    <row r="275" spans="1:2" ht="13.5" customHeight="1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  <row r="785" spans="1:2" ht="15">
      <c r="A785" s="2"/>
      <c r="B785" s="2"/>
    </row>
    <row r="786" spans="1:2" ht="15">
      <c r="A786" s="2"/>
      <c r="B786" s="2"/>
    </row>
    <row r="787" spans="1:2" ht="15">
      <c r="A787" s="2"/>
      <c r="B787" s="2"/>
    </row>
    <row r="788" spans="1:2" ht="15">
      <c r="A788" s="2"/>
      <c r="B788" s="2"/>
    </row>
    <row r="789" spans="1:2" ht="15">
      <c r="A789" s="2"/>
      <c r="B789" s="2"/>
    </row>
    <row r="790" spans="1:2" ht="15">
      <c r="A790" s="2"/>
      <c r="B790" s="2"/>
    </row>
    <row r="791" spans="1:2" ht="15">
      <c r="A791" s="2"/>
      <c r="B791" s="2"/>
    </row>
    <row r="792" spans="1:2" ht="15">
      <c r="A792" s="2"/>
      <c r="B792" s="2"/>
    </row>
    <row r="793" spans="1:2" ht="15">
      <c r="A793" s="2"/>
      <c r="B793" s="2"/>
    </row>
    <row r="794" spans="1:2" ht="15">
      <c r="A794" s="2"/>
      <c r="B794" s="2"/>
    </row>
    <row r="795" spans="1:2" ht="15">
      <c r="A795" s="2"/>
      <c r="B795" s="2"/>
    </row>
    <row r="796" spans="1:2" ht="15">
      <c r="A796" s="2"/>
      <c r="B796" s="2"/>
    </row>
    <row r="797" spans="1:2" ht="15">
      <c r="A797" s="2"/>
      <c r="B797" s="2"/>
    </row>
    <row r="798" spans="1:2" ht="15">
      <c r="A798" s="2"/>
      <c r="B798" s="2"/>
    </row>
    <row r="799" spans="1:2" ht="15">
      <c r="A799" s="2"/>
      <c r="B799" s="2"/>
    </row>
    <row r="800" spans="1:2" ht="15">
      <c r="A800" s="2"/>
      <c r="B800" s="2"/>
    </row>
    <row r="801" spans="1:2" ht="15">
      <c r="A801" s="2"/>
      <c r="B801" s="2"/>
    </row>
    <row r="802" spans="1:2" ht="15">
      <c r="A802" s="2"/>
      <c r="B802" s="2"/>
    </row>
    <row r="803" spans="1:2" ht="15">
      <c r="A803" s="2"/>
      <c r="B803" s="2"/>
    </row>
    <row r="804" spans="1:2" ht="15">
      <c r="A804" s="2"/>
      <c r="B804" s="2"/>
    </row>
    <row r="805" spans="1:2" ht="15">
      <c r="A805" s="2"/>
      <c r="B805" s="2"/>
    </row>
    <row r="806" spans="1:2" ht="15">
      <c r="A806" s="2"/>
      <c r="B806" s="2"/>
    </row>
    <row r="807" spans="1:2" ht="15">
      <c r="A807" s="2"/>
      <c r="B807" s="2"/>
    </row>
    <row r="808" spans="1:2" ht="15">
      <c r="A808" s="2"/>
      <c r="B808" s="2"/>
    </row>
    <row r="809" spans="1:2" ht="15">
      <c r="A809" s="2"/>
      <c r="B809" s="2"/>
    </row>
    <row r="810" spans="1:2" ht="15">
      <c r="A810" s="2"/>
      <c r="B810" s="2"/>
    </row>
    <row r="811" spans="1:2" ht="15">
      <c r="A811" s="2"/>
      <c r="B811" s="2"/>
    </row>
    <row r="812" spans="1:2" ht="15">
      <c r="A812" s="2"/>
      <c r="B812" s="2"/>
    </row>
    <row r="813" spans="1:2" ht="15">
      <c r="A813" s="2"/>
      <c r="B813" s="2"/>
    </row>
    <row r="814" spans="1:2" ht="15">
      <c r="A814" s="2"/>
      <c r="B814" s="2"/>
    </row>
  </sheetData>
  <sheetProtection/>
  <mergeCells count="8">
    <mergeCell ref="A210:E210"/>
    <mergeCell ref="C1:E1"/>
    <mergeCell ref="A2:E2"/>
    <mergeCell ref="A3:E3"/>
    <mergeCell ref="D5:E5"/>
    <mergeCell ref="A5:A6"/>
    <mergeCell ref="B5:B6"/>
    <mergeCell ref="C5:C6"/>
  </mergeCells>
  <printOptions/>
  <pageMargins left="0.7874015748031497" right="0" top="0.5905511811023623" bottom="0.1968503937007874" header="0" footer="0"/>
  <pageSetup fitToHeight="4" fitToWidth="1" horizontalDpi="600" verticalDpi="600" orientation="portrait" paperSize="9" scale="58" r:id="rId1"/>
  <rowBreaks count="3" manualBreakCount="3">
    <brk id="31" max="4" man="1"/>
    <brk id="88" max="4" man="1"/>
    <brk id="1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2022-11-07T11:09:05Z</cp:lastPrinted>
  <dcterms:created xsi:type="dcterms:W3CDTF">2003-09-23T05:31:40Z</dcterms:created>
  <dcterms:modified xsi:type="dcterms:W3CDTF">2023-08-28T10:47:46Z</dcterms:modified>
  <cp:category/>
  <cp:version/>
  <cp:contentType/>
  <cp:contentStatus/>
</cp:coreProperties>
</file>